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04" activeTab="0"/>
  </bookViews>
  <sheets>
    <sheet name="Калькулятор" sheetId="1" r:id="rId1"/>
    <sheet name="Детск. пос-ия" sheetId="2" r:id="rId2"/>
    <sheet name="Жилищн. субс." sheetId="3" r:id="rId3"/>
  </sheets>
  <definedNames>
    <definedName name="_edn1" localSheetId="0">'Калькулятор'!#REF!</definedName>
    <definedName name="_ednref1" localSheetId="0">'Калькулятор'!#REF!</definedName>
    <definedName name="_ftn1" localSheetId="2">'Жилищн. субс.'!$A$11</definedName>
    <definedName name="_ftn10" localSheetId="2">'Жилищн. субс.'!$A$18</definedName>
    <definedName name="_ftn11" localSheetId="2">'Жилищн. субс.'!#REF!</definedName>
    <definedName name="_ftn12" localSheetId="2">'Жилищн. субс.'!#REF!</definedName>
    <definedName name="_ftn13" localSheetId="2">'Жилищн. субс.'!#REF!</definedName>
    <definedName name="_ftn14" localSheetId="2">'Жилищн. субс.'!#REF!</definedName>
    <definedName name="_ftn15" localSheetId="2">'Жилищн. субс.'!$A$19</definedName>
    <definedName name="_ftn16" localSheetId="2">'Жилищн. субс.'!$A$20</definedName>
    <definedName name="_ftn17" localSheetId="2">'Жилищн. субс.'!$A$21</definedName>
    <definedName name="_ftn18" localSheetId="2">'Жилищн. субс.'!$A$22</definedName>
    <definedName name="_ftn19" localSheetId="2">'Жилищн. субс.'!$A$23</definedName>
    <definedName name="_ftn2" localSheetId="2">'Жилищн. субс.'!$A$12</definedName>
    <definedName name="_ftn20" localSheetId="2">'Жилищн. субс.'!$A$24</definedName>
    <definedName name="_ftn21" localSheetId="2">'Жилищн. субс.'!$A$25</definedName>
    <definedName name="_ftn22" localSheetId="2">'Жилищн. субс.'!$A$26</definedName>
    <definedName name="_ftn23" localSheetId="2">'Жилищн. субс.'!$A$27</definedName>
    <definedName name="_ftn24" localSheetId="2">'Жилищн. субс.'!$A$28</definedName>
    <definedName name="_ftn25" localSheetId="2">'Жилищн. субс.'!$A$29</definedName>
    <definedName name="_ftn26" localSheetId="2">'Жилищн. субс.'!$A$30</definedName>
    <definedName name="_ftn27" localSheetId="2">'Жилищн. субс.'!$A$31</definedName>
    <definedName name="_ftn3" localSheetId="2">'Жилищн. субс.'!#REF!</definedName>
    <definedName name="_ftn4" localSheetId="2">'Жилищн. субс.'!#REF!</definedName>
    <definedName name="_ftn5" localSheetId="2">'Жилищн. субс.'!$A$13</definedName>
    <definedName name="_ftn6" localSheetId="2">'Жилищн. субс.'!$A$14</definedName>
    <definedName name="_ftn7" localSheetId="2">'Жилищн. субс.'!$A$15</definedName>
    <definedName name="_ftn8" localSheetId="2">'Жилищн. субс.'!$A$16</definedName>
    <definedName name="_ftn9" localSheetId="2">'Жилищн. субс.'!#REF!</definedName>
    <definedName name="_ftnref1" localSheetId="2">'Жилищн. субс.'!$G$10</definedName>
    <definedName name="_ftnref10" localSheetId="2">'Жилищн. субс.'!#REF!</definedName>
    <definedName name="_ftnref11" localSheetId="2">'Жилищн. субс.'!#REF!</definedName>
    <definedName name="_ftnref12" localSheetId="2">'Жилищн. субс.'!#REF!</definedName>
    <definedName name="_ftnref13" localSheetId="2">'Жилищн. субс.'!#REF!</definedName>
    <definedName name="_ftnref14" localSheetId="2">'Жилищн. субс.'!#REF!</definedName>
    <definedName name="_ftnref15" localSheetId="2">'Жилищн. субс.'!#REF!</definedName>
    <definedName name="_ftnref16" localSheetId="2">'Жилищн. субс.'!#REF!</definedName>
    <definedName name="_ftnref17" localSheetId="2">'Жилищн. субс.'!#REF!</definedName>
    <definedName name="_ftnref18" localSheetId="2">'Жилищн. субс.'!#REF!</definedName>
    <definedName name="_ftnref19" localSheetId="2">'Жилищн. субс.'!#REF!</definedName>
    <definedName name="_ftnref2" localSheetId="2">'Жилищн. субс.'!$G$15</definedName>
    <definedName name="_ftnref20" localSheetId="2">'Жилищн. субс.'!#REF!</definedName>
    <definedName name="_ftnref21" localSheetId="2">'Жилищн. субс.'!#REF!</definedName>
    <definedName name="_ftnref22" localSheetId="2">'Жилищн. субс.'!#REF!</definedName>
    <definedName name="_ftnref23" localSheetId="2">'Жилищн. субс.'!#REF!</definedName>
    <definedName name="_ftnref24" localSheetId="2">'Жилищн. субс.'!#REF!</definedName>
    <definedName name="_ftnref25" localSheetId="2">'Жилищн. субс.'!#REF!</definedName>
    <definedName name="_ftnref26" localSheetId="2">'Жилищн. субс.'!#REF!</definedName>
    <definedName name="_ftnref27" localSheetId="2">'Жилищн. субс.'!#REF!</definedName>
    <definedName name="_ftnref3" localSheetId="2">'Жилищн. субс.'!$G$16</definedName>
    <definedName name="_ftnref4" localSheetId="2">'Жилищн. субс.'!$G$30</definedName>
    <definedName name="_ftnref5" localSheetId="2">'Жилищн. субс.'!$G$32</definedName>
    <definedName name="_ftnref6" localSheetId="2">'Жилищн. субс.'!#REF!</definedName>
    <definedName name="_ftnref7" localSheetId="2">'Жилищн. субс.'!#REF!</definedName>
    <definedName name="_ftnref8" localSheetId="2">'Жилищн. субс.'!#REF!</definedName>
    <definedName name="_ftnref9" localSheetId="2">'Жилищн. субс.'!#REF!</definedName>
    <definedName name="_xlnm.Print_Titles" localSheetId="1">'Детск. пос-ия'!$2:$7</definedName>
    <definedName name="_xlnm.Print_Titles" localSheetId="2">'Жилищн. субс.'!$2:$7</definedName>
  </definedNames>
  <calcPr fullCalcOnLoad="1"/>
</workbook>
</file>

<file path=xl/comments1.xml><?xml version="1.0" encoding="utf-8"?>
<comments xmlns="http://schemas.openxmlformats.org/spreadsheetml/2006/main">
  <authors>
    <author>CompaqNB10</author>
  </authors>
  <commentList>
    <comment ref="B64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Включая устные и письменные обращения граждан, запросы  от организаций</t>
        </r>
      </text>
    </comment>
  </commentList>
</comments>
</file>

<file path=xl/comments2.xml><?xml version="1.0" encoding="utf-8"?>
<comments xmlns="http://schemas.openxmlformats.org/spreadsheetml/2006/main">
  <authors>
    <author>CompaqNB10</author>
    <author>Nikonova</author>
  </authors>
  <commentList>
    <comment ref="F60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Условно взято 12 актов  в год</t>
        </r>
      </text>
    </comment>
    <comment ref="F72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Ежемесячно</t>
        </r>
      </text>
    </comment>
    <comment ref="F78" authorId="0">
      <text>
        <r>
          <rPr>
            <b/>
            <sz val="10"/>
            <rFont val="Tahoma"/>
            <family val="2"/>
          </rPr>
          <t>CompaqNB10:</t>
        </r>
        <r>
          <rPr>
            <sz val="10"/>
            <rFont val="Tahoma"/>
            <family val="2"/>
          </rPr>
          <t xml:space="preserve">
Ежемесячная сверка</t>
        </r>
      </text>
    </comment>
    <comment ref="F95" authorId="0">
      <text>
        <r>
          <rPr>
            <b/>
            <sz val="8"/>
            <rFont val="Tahoma"/>
            <family val="0"/>
          </rPr>
          <t>CompaqNB10:</t>
        </r>
        <r>
          <rPr>
            <sz val="10"/>
            <rFont val="Tahoma"/>
            <family val="2"/>
          </rPr>
          <t xml:space="preserve">
Ежемесячно</t>
        </r>
      </text>
    </comment>
    <comment ref="F97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Ежемесячное слияние картотек с каждого территориального пункта</t>
        </r>
      </text>
    </comment>
    <comment ref="F98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Копирование производится ежемесячно</t>
        </r>
      </text>
    </comment>
    <comment ref="F101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Ежемесячно</t>
        </r>
      </text>
    </comment>
    <comment ref="F103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Условно взято 100 листов</t>
        </r>
      </text>
    </comment>
    <comment ref="F111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Условно взято  100 листов * 12 месяцев</t>
        </r>
        <r>
          <rPr>
            <sz val="8"/>
            <rFont val="Tahoma"/>
            <family val="0"/>
          </rPr>
          <t xml:space="preserve">
</t>
        </r>
      </text>
    </comment>
    <comment ref="F112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Условно взято 100 списков * 12 месяцев</t>
        </r>
        <r>
          <rPr>
            <sz val="8"/>
            <rFont val="Tahoma"/>
            <family val="0"/>
          </rPr>
          <t xml:space="preserve">
</t>
        </r>
      </text>
    </comment>
    <comment ref="F113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12 раз в год</t>
        </r>
      </text>
    </comment>
    <comment ref="F114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Условно взято 30 получателей  отображаются на  1-м личте. Следовательно: количество детей, по выпате пособий которым существует задолженность * 30 *12 месяцев. Оформление ведомостей осуществляется ежемесячно</t>
        </r>
      </text>
    </comment>
    <comment ref="F115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Ежемесячно</t>
        </r>
      </text>
    </comment>
    <comment ref="F118" authorId="0">
      <text>
        <r>
          <rPr>
            <b/>
            <sz val="8"/>
            <rFont val="Tahoma"/>
            <family val="0"/>
          </rPr>
          <t>CompaqNB10:</t>
        </r>
        <r>
          <rPr>
            <sz val="10"/>
            <rFont val="Tahoma"/>
            <family val="2"/>
          </rPr>
          <t xml:space="preserve">
Ежемесячно</t>
        </r>
      </text>
    </comment>
    <comment ref="F119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Ежемесячно</t>
        </r>
      </text>
    </comment>
    <comment ref="F122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100 сводных форм*12 месяцев</t>
        </r>
      </text>
    </comment>
    <comment ref="F123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12 раз в год</t>
        </r>
      </text>
    </comment>
    <comment ref="F124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12 раз в год</t>
        </r>
      </text>
    </comment>
    <comment ref="F125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=10*12</t>
        </r>
      </text>
    </comment>
    <comment ref="F126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=3 источника финансирования *12 месяцев</t>
        </r>
      </text>
    </comment>
    <comment ref="F127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3 записи * 12 месяцев
</t>
        </r>
      </text>
    </comment>
    <comment ref="F128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4 заявки в год
</t>
        </r>
      </text>
    </comment>
    <comment ref="F134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Условно взято 12 списков </t>
        </r>
      </text>
    </comment>
    <comment ref="F138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Ежемесячно</t>
        </r>
      </text>
    </comment>
    <comment ref="F141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Ежемесячно</t>
        </r>
        <r>
          <rPr>
            <sz val="8"/>
            <rFont val="Tahoma"/>
            <family val="0"/>
          </rPr>
          <t xml:space="preserve">
</t>
        </r>
      </text>
    </comment>
    <comment ref="F153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Условно взято 10% от числа получателей пособий на рождение ребенка 
</t>
        </r>
      </text>
    </comment>
    <comment ref="F174" authorId="0">
      <text>
        <r>
          <rPr>
            <b/>
            <sz val="10"/>
            <rFont val="Tahoma"/>
            <family val="2"/>
          </rPr>
          <t>CompaqNB10:
Условно взято 100 листов*12 месяцев</t>
        </r>
      </text>
    </comment>
    <comment ref="F181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100% вновь обратившихся за ежемесячными детскими пособиями, пособиями по рождению ребенка, пособиями для детей 1,5 и 3-х лет + 10% от числа постоянных получателей ежемесячных детских пособий, пособий до 1,5 и 3-х лет </t>
        </r>
      </text>
    </comment>
    <comment ref="F184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Соответствует количеству выданных исполнительных листов (т.е. условн взято 10% от числа получателей ежемесячных детских пособий)</t>
        </r>
      </text>
    </comment>
    <comment ref="F186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 взято: 5 звонков в день* 200 рабочих дней в году</t>
        </r>
      </text>
    </comment>
    <comment ref="F196" authorId="0">
      <text>
        <r>
          <rPr>
            <b/>
            <sz val="8"/>
            <rFont val="Tahoma"/>
            <family val="0"/>
          </rPr>
          <t>CompaqNB10:</t>
        </r>
        <r>
          <rPr>
            <sz val="10"/>
            <rFont val="Tahoma"/>
            <family val="2"/>
          </rPr>
          <t xml:space="preserve">
12 раз в год</t>
        </r>
      </text>
    </comment>
    <comment ref="F221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Условно взято 5 консультаций в день* 200 рабочих дней</t>
        </r>
      </text>
    </comment>
    <comment ref="F55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100% вновь обратившихся зе ежемесячными детскими пособиями+  100% обратившихся за перасчетом ежемесячных детских пособий, получаемых ранее в повышенном размере, + 100% обратившихся в свзи с необходимостью продления выплаты ежемесячного детского пособия, +15% от постоянных получателей ежемесячных детских пособий
</t>
        </r>
      </text>
    </comment>
    <comment ref="F175" authorId="1">
      <text>
        <r>
          <rPr>
            <b/>
            <sz val="8"/>
            <rFont val="Tahoma"/>
            <family val="0"/>
          </rPr>
          <t>Nikonova: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100% количества  получателей пособий на рождение +100% впервые обратившихся за пособием до 1,5 лет + 100% впервые обратившихся за пособием до 3-х лет + 15% от  (количество получателей пособий до 1,5 лет + количество получателей пособий до 3-х лет) </t>
        </r>
      </text>
    </comment>
    <comment ref="F44" authorId="1">
      <text>
        <r>
          <rPr>
            <b/>
            <sz val="8"/>
            <rFont val="Tahoma"/>
            <family val="0"/>
          </rPr>
          <t>Nikonova: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Количество оратившихза за перерасчетом получателей пособий в повышеном размере + количество задолженностей</t>
        </r>
      </text>
    </comment>
    <comment ref="F52" authorId="1">
      <text>
        <r>
          <rPr>
            <b/>
            <sz val="8"/>
            <rFont val="Tahoma"/>
            <family val="0"/>
          </rPr>
          <t>Nikonova: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(Количество впервые обратившихся за ежемесячными детскими  пособиями + количество их постоянных получателей)* количество произведенных перерасчетов</t>
        </r>
      </text>
    </comment>
    <comment ref="F117" authorId="1">
      <text>
        <r>
          <rPr>
            <b/>
            <sz val="8"/>
            <rFont val="Tahoma"/>
            <family val="0"/>
          </rPr>
          <t>Nikonova: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100% вновь обратившихся зе ежемесячными детскими пособиями+  100% обратившихся за перерасчетом ежемесячных детских пособий, получаемых ранее в повышенном размере, + 100% обратившихся в свзи с необходимостью продления выплаты ежемесячного детского пособия, </t>
        </r>
      </text>
    </comment>
    <comment ref="F120" authorId="1">
      <text>
        <r>
          <rPr>
            <b/>
            <sz val="8"/>
            <rFont val="Tahoma"/>
            <family val="0"/>
          </rPr>
          <t>Nikonova: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10% от (количество впервые обратившихся за ежемесячным детским пособием+  количество постоянных получателей ежемесячных детских пособий)</t>
        </r>
      </text>
    </comment>
    <comment ref="F133" authorId="1">
      <text>
        <r>
          <rPr>
            <b/>
            <sz val="8"/>
            <rFont val="Tahoma"/>
            <family val="0"/>
          </rPr>
          <t>Nikonova: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Условно взято: 10% от количества детей, по выплате ежемесячных детских пособий которым существует задолженность</t>
        </r>
      </text>
    </comment>
    <comment ref="F161" authorId="1">
      <text>
        <r>
          <rPr>
            <b/>
            <sz val="8"/>
            <rFont val="Tahoma"/>
            <family val="0"/>
          </rPr>
          <t>Nikonova: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Количество получателей пособий  на детей до 15, лет  + количество получателей пособий до 3-х лет</t>
        </r>
      </text>
    </comment>
    <comment ref="F182" authorId="1">
      <text>
        <r>
          <rPr>
            <b/>
            <sz val="8"/>
            <rFont val="Tahoma"/>
            <family val="0"/>
          </rPr>
          <t>Nikonova: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10% от количества детей, по выплате ежемесячных детских пособий которым существует задолжанность</t>
        </r>
      </text>
    </comment>
  </commentList>
</comments>
</file>

<file path=xl/comments3.xml><?xml version="1.0" encoding="utf-8"?>
<comments xmlns="http://schemas.openxmlformats.org/spreadsheetml/2006/main">
  <authors>
    <author>CompaqNB10</author>
    <author>Nikonova</author>
  </authors>
  <commentList>
    <comment ref="F16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В срезнем 3 копии на 1 получателя * количество переаттестаций</t>
        </r>
      </text>
    </comment>
    <comment ref="B50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Данная операция приобретает осмобое значение  в условиях предоставления жилищных субсидий на  социальные счета граждан</t>
        </r>
      </text>
    </comment>
    <comment ref="F53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Условно взято 10% от количества задолжников среди  получателей жилищных субсидий</t>
        </r>
        <r>
          <rPr>
            <sz val="8"/>
            <rFont val="Tahoma"/>
            <family val="0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10% (количества текущих получателей * количество перерегистраций)</t>
        </r>
      </text>
    </comment>
    <comment ref="F62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Условно взято 15% от  количества текущих  получателей жилищных субсидий</t>
        </r>
      </text>
    </comment>
    <comment ref="F63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Условно взято 25% от общего числа получателей жилищных субсидий</t>
        </r>
      </text>
    </comment>
    <comment ref="F65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 взято: 5 звонков в день* 200 рабочих дней в году</t>
        </r>
      </text>
    </comment>
    <comment ref="F68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Условно принято 10% от текущего  количества получателей жилищных субсидий</t>
        </r>
      </text>
    </comment>
    <comment ref="F84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Условно взято: количество предриятий* 12 месяцев</t>
        </r>
      </text>
    </comment>
    <comment ref="F86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Условно взято 12 месяцев</t>
        </r>
      </text>
    </comment>
    <comment ref="F89" authorId="0">
      <text>
        <r>
          <rPr>
            <b/>
            <sz val="8"/>
            <rFont val="Tahoma"/>
            <family val="0"/>
          </rPr>
          <t>CompaqNB10: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Условно взято 20 информаций в год</t>
        </r>
        <r>
          <rPr>
            <sz val="8"/>
            <rFont val="Tahoma"/>
            <family val="0"/>
          </rPr>
          <t xml:space="preserve">
</t>
        </r>
      </text>
    </comment>
    <comment ref="F10" authorId="1">
      <text>
        <r>
          <rPr>
            <b/>
            <sz val="8"/>
            <rFont val="Tahoma"/>
            <family val="0"/>
          </rPr>
          <t>Nikonova: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Количество получателей * количество переаттестаций</t>
        </r>
      </text>
    </comment>
    <comment ref="F23" authorId="1">
      <text>
        <r>
          <rPr>
            <b/>
            <sz val="8"/>
            <rFont val="Tahoma"/>
            <family val="0"/>
          </rPr>
          <t>Nikonova: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15% от (текущее количество  получателей * количество переаттестаций)</t>
        </r>
      </text>
    </comment>
    <comment ref="F28" authorId="1">
      <text>
        <r>
          <rPr>
            <b/>
            <sz val="8"/>
            <rFont val="Tahoma"/>
            <family val="0"/>
          </rPr>
          <t>Nikonova: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Количество получателей субсидий * (количество переаттестаций -1) </t>
        </r>
      </text>
    </comment>
    <comment ref="F50" authorId="1">
      <text>
        <r>
          <rPr>
            <b/>
            <sz val="8"/>
            <rFont val="Tahoma"/>
            <family val="0"/>
          </rPr>
          <t>Nikonova: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Количество получателей субсидий * 12 месяцев</t>
        </r>
      </text>
    </comment>
    <comment ref="F45" authorId="1">
      <text>
        <r>
          <rPr>
            <b/>
            <sz val="8"/>
            <rFont val="Tahoma"/>
            <family val="0"/>
          </rPr>
          <t>Nikonova:</t>
        </r>
        <r>
          <rPr>
            <sz val="8"/>
            <rFont val="Tahoma"/>
            <family val="0"/>
          </rPr>
          <t xml:space="preserve">
Т</t>
        </r>
        <r>
          <rPr>
            <sz val="10"/>
            <rFont val="Tahoma"/>
            <family val="2"/>
          </rPr>
          <t>екущее количество получателей *  количество массовых перерасчетов</t>
        </r>
      </text>
    </comment>
  </commentList>
</comments>
</file>

<file path=xl/sharedStrings.xml><?xml version="1.0" encoding="utf-8"?>
<sst xmlns="http://schemas.openxmlformats.org/spreadsheetml/2006/main" count="1013" uniqueCount="668">
  <si>
    <t>Сформировать выплатные  списки на исполнительные листы</t>
  </si>
  <si>
    <t>6</t>
  </si>
  <si>
    <t>Проверка наличия дел и лицевых счетов, сверка лицевых счетов и личных дел получателей пособий (на соответствие наличия документов выплатным суммам) (тематическая, общая)</t>
  </si>
  <si>
    <t>Ежемесячных</t>
  </si>
  <si>
    <t>Квартальных</t>
  </si>
  <si>
    <t>Годовых</t>
  </si>
  <si>
    <t>Формирование общего месячного отчета по банкам (сводится вручную)</t>
  </si>
  <si>
    <t xml:space="preserve">Составление месячного и квартального отчета о расходах на произведенные выплаты </t>
  </si>
  <si>
    <t>Отчет о расходах на произведение выплаты задолженности</t>
  </si>
  <si>
    <t>Сбор данных по участкам для расчета и определения потребности количества получателей, детей, сумм к выплате на следующий месяц</t>
  </si>
  <si>
    <t>(таблица: выплачено в предыдущем отчетном месяце, прибыло новых дел, убыло = ожидаемая потребность)</t>
  </si>
  <si>
    <t>Планирование работы</t>
  </si>
  <si>
    <t>Составление планов работы УСЗН</t>
  </si>
  <si>
    <t>Один план</t>
  </si>
  <si>
    <t>Изучение нормативных актов</t>
  </si>
  <si>
    <t>Законодательства, постановлений, положений, разъяснений</t>
  </si>
  <si>
    <t>Один документ</t>
  </si>
  <si>
    <t xml:space="preserve">Руководство работой подразделения  </t>
  </si>
  <si>
    <t xml:space="preserve">Проведение технической учебы со специалистами  </t>
  </si>
  <si>
    <t>Одно мероприятие</t>
  </si>
  <si>
    <t>Подготовка методических материалов и инструкций</t>
  </si>
  <si>
    <t>Одна инструкция</t>
  </si>
  <si>
    <t>Подготовка проектов договоров УСЗН и Сбербанка</t>
  </si>
  <si>
    <t>Один договор</t>
  </si>
  <si>
    <t>Организация работы специалистов отдела и контроль исполнения должностных инструкций</t>
  </si>
  <si>
    <t>-</t>
  </si>
  <si>
    <t>15% годового объема врем.</t>
  </si>
  <si>
    <t>Консультирование специалистов 1 категории по сложным вопросам</t>
  </si>
  <si>
    <t>Запросы и работа с организациями</t>
  </si>
  <si>
    <t>Подготовка запросов в другие регионы  по вопросам назначения пособия, регистрация в журнале</t>
  </si>
  <si>
    <t>Один запрос</t>
  </si>
  <si>
    <t>Составление проектов писем и обращений</t>
  </si>
  <si>
    <t>Одно письмо</t>
  </si>
  <si>
    <t>Подготовка запросов в организации для подтверждения доходов получателей пособий</t>
  </si>
  <si>
    <t>Подготовка документов в региональный отдел ФСС по просроченным единовременным пособиям</t>
  </si>
  <si>
    <t>Непроизводительные потери рабочего времени</t>
  </si>
  <si>
    <t xml:space="preserve">Посещение клиентов </t>
  </si>
  <si>
    <t xml:space="preserve">Доставка подарков </t>
  </si>
  <si>
    <t>Посещение администрации, бухгалтерии</t>
  </si>
  <si>
    <t xml:space="preserve">Один раз </t>
  </si>
  <si>
    <t>4% годового объема рабочего времени</t>
  </si>
  <si>
    <t>(1)</t>
  </si>
  <si>
    <t>(2)</t>
  </si>
  <si>
    <t>(3)</t>
  </si>
  <si>
    <t>(4)</t>
  </si>
  <si>
    <t>(5)</t>
  </si>
  <si>
    <t>(6)</t>
  </si>
  <si>
    <t>(7)</t>
  </si>
  <si>
    <t xml:space="preserve">Норма времени   (мин.  на единицу операции) </t>
  </si>
  <si>
    <t>Объем операций в год (единиц)</t>
  </si>
  <si>
    <t>Норма времени на определенный вид работ
(мин.)</t>
  </si>
  <si>
    <t>I. Работа по предоставлению ежемесячных пособий на детей</t>
  </si>
  <si>
    <t>Бухгалтерские операции</t>
  </si>
  <si>
    <t>II.</t>
  </si>
  <si>
    <t>РАБОТА ПО ПРЕДОСТАВЛЕНИЮ ЕДИНОВРЕМЕННЫХ ВЫПЛАТ НА РОЖДЕНИЕ РЕБЕНКА, ПОСОБИЯ ДО 1,5 И ДО 3-Х ЛЕТ</t>
  </si>
  <si>
    <t>РАБОТА С ГРАЖДАНАМИ И ОРГАНИЗАЦИЯМИ</t>
  </si>
  <si>
    <t xml:space="preserve"> АРХИВАЦИЯ И ИНВЕНТАРИЗАЦИЯ ДЕЛ</t>
  </si>
  <si>
    <r>
      <t>I.</t>
    </r>
    <r>
      <rPr>
        <b/>
        <sz val="12"/>
        <rFont val="Times New Roman"/>
        <family val="1"/>
      </rPr>
      <t>1.1</t>
    </r>
  </si>
  <si>
    <r>
      <t>I.</t>
    </r>
    <r>
      <rPr>
        <b/>
        <sz val="12"/>
        <rFont val="Times New Roman"/>
        <family val="1"/>
      </rPr>
      <t>1.2</t>
    </r>
  </si>
  <si>
    <r>
      <t xml:space="preserve">Прием заявления о </t>
    </r>
    <r>
      <rPr>
        <b/>
        <sz val="12"/>
        <rFont val="Times New Roman"/>
        <family val="1"/>
      </rPr>
      <t>выдаче  справки о прекращении выплаты в связи с переездом</t>
    </r>
    <r>
      <rPr>
        <sz val="12"/>
        <rFont val="Times New Roman"/>
        <family val="1"/>
      </rPr>
      <t xml:space="preserve"> за пределы города.</t>
    </r>
  </si>
  <si>
    <t>Обмен информацией с поставщиками услуг о наличии должников по оплате ЖКУ среди получателей субсидий</t>
  </si>
  <si>
    <t>Контроль  своевременного прекращения и возобновления выплаты детских пособий родителям, дети которых находятся  (выбыли) из приюта  (действующая и архивные базы данных за 6 лет)</t>
  </si>
  <si>
    <t xml:space="preserve">Регистрация в журнале </t>
  </si>
  <si>
    <t>Корректировка дел и баз данных</t>
  </si>
  <si>
    <t>Корректировка дел в связи с изменением адреса, фамилии, доходов, счета в банке</t>
  </si>
  <si>
    <t xml:space="preserve">Подбор дела </t>
  </si>
  <si>
    <t>Подбор лицевого счета</t>
  </si>
  <si>
    <t>Внесение изменений в дело.</t>
  </si>
  <si>
    <t xml:space="preserve">Внесение изменений в лицевой счет. </t>
  </si>
  <si>
    <t>Внесение изменений в базу данных (адреса, ФИО)</t>
  </si>
  <si>
    <t>Подшивка заявления и документов в дело</t>
  </si>
  <si>
    <t>Корректировка  дел в связи с изменением способа выплаты</t>
  </si>
  <si>
    <t xml:space="preserve">Внесение изменений в дело </t>
  </si>
  <si>
    <t xml:space="preserve">Внесение изменений в лицевой счет  </t>
  </si>
  <si>
    <t>Внесение изменений в базу данных ( способ выплаты)</t>
  </si>
  <si>
    <t>Подшив заявления и документов в дело</t>
  </si>
  <si>
    <t>Работа с ЗАГС по снятию с учета умерших получателей пособий, а также по справкам при усыновлении ребенка</t>
  </si>
  <si>
    <t xml:space="preserve">Сверка списков умерших с выплатной базой передача специалисту на участок для снятия дела с учета, регистрация в журнале </t>
  </si>
  <si>
    <t xml:space="preserve"> Подобрать личное дело, найти лицевую карточку в базе данных, закрыть лицевую карточку, закрыть выплату, распечатать распоряжение о закрытии выплаты, сдать дело в архив или перевести на другой вид выплат</t>
  </si>
  <si>
    <t xml:space="preserve">Обновление баз данных в картотеках </t>
  </si>
  <si>
    <t>Одна картотека</t>
  </si>
  <si>
    <t>Копирование базы данных  в 6 картотеках</t>
  </si>
  <si>
    <t>Продление выплаты пособий</t>
  </si>
  <si>
    <t>Контроль истечения сроков выплат</t>
  </si>
  <si>
    <t xml:space="preserve">Иные организационные мероприятия </t>
  </si>
  <si>
    <t>I. Прием обращений граждан за назначением жилищных субсидий</t>
  </si>
  <si>
    <t>II. РАСЧЕТ, НАЗНАЧЕНИЕ, ПЕРЕРАСЧЕТ В СВЯЗИ С ИЗМЕНЕНИЕМ ЦЕН И ТАРИФОВ, ПРИОСТАНОВКА И ПРЕКРАЩЕНИЕ ПРЕДОСТАВЛЕНИЯ ЖИЛИЩНЫХ СУБСИДИЙ</t>
  </si>
  <si>
    <t xml:space="preserve">Поднять лицевой счет, произвести сверку суммы по выданной справке с сумой задолженности по исковому заявлению, если сумма соответствует – подготовка заявления в суд о рассмотрении дела без присутствия ответчика </t>
  </si>
  <si>
    <t>Один иск</t>
  </si>
  <si>
    <t xml:space="preserve">Работа с исковым заявлением с учетом индексации: произвести расчет задолженности по пособию с учетом индексации с разбивкой по годам </t>
  </si>
  <si>
    <t>Присутствие на судебном заседании</t>
  </si>
  <si>
    <t>Одно заседание</t>
  </si>
  <si>
    <t>II.1</t>
  </si>
  <si>
    <t xml:space="preserve">Прием обращений граждан и предоставление пособия  по рождению ребенка     </t>
  </si>
  <si>
    <t>Снять и заверить ксерокопии подписью и штампом УСЗН (ОСЗН) «копия верна» (паспорт, свидетельство о рождении ребенка)</t>
  </si>
  <si>
    <t>Один человек</t>
  </si>
  <si>
    <t>Отметка  в журнале регистрации 2 и 3-го ребенка</t>
  </si>
  <si>
    <t>Проверить правильность заполнения заявления о назначении пособия.</t>
  </si>
  <si>
    <t>Прием обращений граждан и предоставление  пособия до 1,5 и до 3-х лет</t>
  </si>
  <si>
    <r>
      <t xml:space="preserve">Прием заявления </t>
    </r>
    <r>
      <rPr>
        <b/>
        <sz val="12"/>
        <rFont val="Times New Roman"/>
        <family val="1"/>
      </rPr>
      <t>об изменении адреса, фамилии</t>
    </r>
    <r>
      <rPr>
        <sz val="12"/>
        <rFont val="Times New Roman"/>
        <family val="1"/>
      </rPr>
      <t xml:space="preserve"> и др. </t>
    </r>
    <r>
      <rPr>
        <b/>
        <sz val="12"/>
        <rFont val="Times New Roman"/>
        <family val="1"/>
      </rPr>
      <t>данных заявителя,</t>
    </r>
    <r>
      <rPr>
        <sz val="12"/>
        <rFont val="Times New Roman"/>
        <family val="1"/>
      </rPr>
      <t xml:space="preserve"> проверка правильности заполнения заявления, просмотр представленных документов.</t>
    </r>
  </si>
  <si>
    <t>Осуществить назначение пособия (новые )</t>
  </si>
  <si>
    <t xml:space="preserve">Осуществить формирование  и выпуск документов  о назначении пособия, </t>
  </si>
  <si>
    <t xml:space="preserve">Проверить машинописные документы на соответствие первичной информации, </t>
  </si>
  <si>
    <t xml:space="preserve">Подписать исполнителем и передать на проверку.  </t>
  </si>
  <si>
    <t>Расчет среднедушевого дохода по справкам о зарплате, представленным предприятиями.</t>
  </si>
  <si>
    <t>Составление актов на продление выплаты, если доход не превышает величину ПМ;</t>
  </si>
  <si>
    <r>
      <t>I.</t>
    </r>
    <r>
      <rPr>
        <b/>
        <sz val="16"/>
        <color indexed="12"/>
        <rFont val="Times New Roman"/>
        <family val="1"/>
      </rPr>
      <t xml:space="preserve">5. </t>
    </r>
  </si>
  <si>
    <r>
      <t>I.</t>
    </r>
    <r>
      <rPr>
        <b/>
        <sz val="12"/>
        <color indexed="12"/>
        <rFont val="Times New Roman"/>
        <family val="1"/>
      </rPr>
      <t>4</t>
    </r>
  </si>
  <si>
    <r>
      <t>I.</t>
    </r>
    <r>
      <rPr>
        <b/>
        <sz val="12"/>
        <color indexed="12"/>
        <rFont val="Times New Roman"/>
        <family val="1"/>
      </rPr>
      <t>6</t>
    </r>
  </si>
  <si>
    <r>
      <t>III</t>
    </r>
    <r>
      <rPr>
        <b/>
        <sz val="20"/>
        <color indexed="12"/>
        <rFont val="Times New Roman"/>
        <family val="1"/>
      </rPr>
      <t>.</t>
    </r>
  </si>
  <si>
    <t>Итого по разделу I  (мин.):</t>
  </si>
  <si>
    <r>
      <t>II.</t>
    </r>
    <r>
      <rPr>
        <b/>
        <sz val="16"/>
        <color indexed="12"/>
        <rFont val="Times New Roman"/>
        <family val="1"/>
      </rPr>
      <t>2.</t>
    </r>
  </si>
  <si>
    <t>Распечатка приглашений детям, которым исполнилось 16 лет ( готовые бланки)</t>
  </si>
  <si>
    <t>Зарегистрировать  заявления в журнале регистрации заявлений</t>
  </si>
  <si>
    <t>Подписать  заявления  получателем пособия</t>
  </si>
  <si>
    <t xml:space="preserve">Составить расписки с перечнем принятых документов и указанием даты принятия заявления </t>
  </si>
  <si>
    <t xml:space="preserve">Ввести  в базу данных информации о новом клиенте из представленных документов  </t>
  </si>
  <si>
    <r>
      <t>II.</t>
    </r>
    <r>
      <rPr>
        <b/>
        <sz val="16"/>
        <color indexed="12"/>
        <rFont val="Times New Roman"/>
        <family val="1"/>
      </rPr>
      <t>3.</t>
    </r>
  </si>
  <si>
    <t>Осуществить назначение пособия, (новые )</t>
  </si>
  <si>
    <t>Назначение   пособий (пособия по рождению; пособия по беременности, пособия до 1,5 и до 3-х лет )</t>
  </si>
  <si>
    <t>Итого по разделу II  (мин.):</t>
  </si>
  <si>
    <r>
      <t>I</t>
    </r>
    <r>
      <rPr>
        <b/>
        <sz val="20"/>
        <color indexed="12"/>
        <rFont val="Palatino Linotype"/>
        <family val="1"/>
      </rPr>
      <t>∨</t>
    </r>
    <r>
      <rPr>
        <b/>
        <sz val="20"/>
        <color indexed="12"/>
        <rFont val="Times New Roman"/>
        <family val="1"/>
      </rPr>
      <t>.</t>
    </r>
  </si>
  <si>
    <t>Итого по разделу III  (мин.):</t>
  </si>
  <si>
    <t>Итого по разделу IV  (мин.):</t>
  </si>
  <si>
    <t xml:space="preserve">Обращений </t>
  </si>
  <si>
    <t>Запросов</t>
  </si>
  <si>
    <t xml:space="preserve">Количество письменных запосов, поступающих от организаций </t>
  </si>
  <si>
    <t>Количество личных дел, поступивших  в архив</t>
  </si>
  <si>
    <t>Количество личных дел, прошедших инвентаризацию</t>
  </si>
  <si>
    <t>Раз</t>
  </si>
  <si>
    <t>Количество изученных за год законодательных и нормативно-правовых документов</t>
  </si>
  <si>
    <t>Документов</t>
  </si>
  <si>
    <t>Рекомендуемый для расчета объем исполнения в год</t>
  </si>
  <si>
    <t xml:space="preserve"> - </t>
  </si>
  <si>
    <t>Количество запросов в организации для подтверждения доходов получателей пособий</t>
  </si>
  <si>
    <t>Количество получателей ежемесячных детских пособий, которым пособие было назначено впервые за год</t>
  </si>
  <si>
    <r>
      <t>I</t>
    </r>
    <r>
      <rPr>
        <b/>
        <sz val="11"/>
        <rFont val="Times New Roman"/>
        <family val="1"/>
      </rPr>
      <t>.1</t>
    </r>
  </si>
  <si>
    <r>
      <t>I</t>
    </r>
    <r>
      <rPr>
        <b/>
        <sz val="11"/>
        <rFont val="Times New Roman"/>
        <family val="1"/>
      </rPr>
      <t>.1</t>
    </r>
    <r>
      <rPr>
        <sz val="11"/>
        <rFont val="Times New Roman"/>
        <family val="1"/>
      </rPr>
      <t>.</t>
    </r>
    <r>
      <rPr>
        <b/>
        <sz val="11"/>
        <rFont val="Times New Roman"/>
        <family val="1"/>
      </rPr>
      <t>1</t>
    </r>
  </si>
  <si>
    <t xml:space="preserve">Прием документов на постановку на учет и назначение жилищных субсидий </t>
  </si>
  <si>
    <t>Выбрать лицевой счёт из действующей картотеки</t>
  </si>
  <si>
    <t>Ознакомиться с материалами личного дела</t>
  </si>
  <si>
    <t>Оценить по существу и форме вновь предоставленные   документы</t>
  </si>
  <si>
    <t>Проверить правильность заполнения заявления о перерасчёте жилищных субсидий.</t>
  </si>
  <si>
    <t xml:space="preserve">Количество детей одиноких матерей   -  получателей ежемесячных детских пособий </t>
  </si>
  <si>
    <t>Осуществить перерасчёт жилищных субсидий на основании представленных документов</t>
  </si>
  <si>
    <t>Осуществить формирование и выпуск документов о назначении жилищной субсидии.</t>
  </si>
  <si>
    <t>Перерасчёт  жилищных субсидий индивидуальный</t>
  </si>
  <si>
    <t>Перерасчёт жилищных субсидиймассовый</t>
  </si>
  <si>
    <t>Ввести новые параметры расчёта в расчётную формулу жилищных субсидий.</t>
  </si>
  <si>
    <t>Получить результаты перерасчёта</t>
  </si>
  <si>
    <t>Получить КИВы и выплатные документы по всему массиву получателей</t>
  </si>
  <si>
    <t>II.5</t>
  </si>
  <si>
    <t>Выяснение причин задолженности ( обзванивание должников, направление писем – приглашений )</t>
  </si>
  <si>
    <t>Проверка дел, архивация дел пособий на рождение ребенка и ежемесячного пособия</t>
  </si>
  <si>
    <t>Сделать отметку о закрытии выплаты,  дату последней выплаты</t>
  </si>
  <si>
    <t>III.1</t>
  </si>
  <si>
    <t>III.2</t>
  </si>
  <si>
    <t>III.3</t>
  </si>
  <si>
    <t>III.4</t>
  </si>
  <si>
    <t>III.5</t>
  </si>
  <si>
    <t>III.6</t>
  </si>
  <si>
    <t>III.7</t>
  </si>
  <si>
    <t>Оказание помощи и консультирование специалистов отдела субсидий, ведомств, ЖСК по сложным вопросам.</t>
  </si>
  <si>
    <t xml:space="preserve">Проверка правильности ранее произведенных расчетов специалистами при личном обращении  квартиросъемщиков </t>
  </si>
  <si>
    <t>Найти в базе данных сведения о запрашиваемом квартиросъемщике, подобрать необходимые нормотивные документы, проверить правильность расчета субсидии, среднедушевых доходов семьи, составить проект ответа.</t>
  </si>
  <si>
    <t xml:space="preserve"> -  о возмещении расходов, связанных с   предоставлением субсидий;</t>
  </si>
  <si>
    <t xml:space="preserve"> - об  оказании услуг ведомствам по расчёту субсидий</t>
  </si>
  <si>
    <t xml:space="preserve">Подготовка документов на Комиссию по назначению субсидии в нестандартных  ситуациях </t>
  </si>
  <si>
    <t>Ежеквартальное формирование отчетов   для Комитета ЖКХ  региона</t>
  </si>
  <si>
    <t>Оформить сопроводительные письма и направить вышеуказанную информацию в городские СМИ для публикации в газете</t>
  </si>
  <si>
    <t xml:space="preserve">ШАГ 2. </t>
  </si>
  <si>
    <t xml:space="preserve">ШАГ 3. </t>
  </si>
  <si>
    <r>
      <t xml:space="preserve">ОТДЕЛА  ПО  ПРЕДОСТАВЛЕНИЮ  </t>
    </r>
    <r>
      <rPr>
        <b/>
        <u val="single"/>
        <sz val="20"/>
        <rFont val="Arial"/>
        <family val="2"/>
      </rPr>
      <t>ДЕТСКИХ  ПОСОБИЙ</t>
    </r>
  </si>
  <si>
    <t>Домохозяйств</t>
  </si>
  <si>
    <t>Количество предприятий – поставщиков услуг, для которых готовятся списки  получателей жилищных субсидий</t>
  </si>
  <si>
    <t>Предприятий</t>
  </si>
  <si>
    <t>15% общ. Бюджетного времени</t>
  </si>
  <si>
    <t>I. РАБОТА ПО ПРЕДОСТАВЛЕНИЮ ЕЖЕМЕСЯЧНЫХ ПОСОБИЙ НА ДЕТЕЙ</t>
  </si>
  <si>
    <t>I. ПРИЕМ ОБРАЩЕНИЙ ГРАЖДАН ЗА НАЗНАЧЕНИЕМ ЖИЛИЩНЫХ СУБСИДИЙ</t>
  </si>
  <si>
    <t>III. КОНСУЛЬТИРОВАНИЕ И РАБОТА С ОБРАЩЕНИЯМИ ГРАЖДАН И
    ОРГАНИЗАЦИЙ</t>
  </si>
  <si>
    <r>
      <t>II.</t>
    </r>
    <r>
      <rPr>
        <b/>
        <sz val="16"/>
        <rFont val="Times New Roman"/>
        <family val="1"/>
      </rPr>
      <t>5</t>
    </r>
  </si>
  <si>
    <t>Приостановка  выплаты жилищных субсидий</t>
  </si>
  <si>
    <r>
      <t>II.</t>
    </r>
    <r>
      <rPr>
        <b/>
        <sz val="16"/>
        <rFont val="Times New Roman"/>
        <family val="1"/>
      </rPr>
      <t>10</t>
    </r>
  </si>
  <si>
    <t>Работа с письменными обращениями граждан</t>
  </si>
  <si>
    <t>Работа с предприятиями – поставщиками услуг</t>
  </si>
  <si>
    <t>Составление отчётности</t>
  </si>
  <si>
    <t>Составление отчетности</t>
  </si>
  <si>
    <t>15</t>
  </si>
  <si>
    <t>письменными запросами, пост. из различных организаций</t>
  </si>
  <si>
    <t>ОТДЕЛА  ПО  ПРЕДОСТАВЛЕНИЮ  ЖИЛИЩНЫХ СУБСИДИЙ</t>
  </si>
  <si>
    <t xml:space="preserve">ШАГ11. </t>
  </si>
  <si>
    <t xml:space="preserve">Показатели для расчета численности персонала для назначения пособий на детей </t>
  </si>
  <si>
    <r>
      <t>Вставьте  годовой объем указанных ниже показателей в ячейки  столбца (4) 
Е</t>
    </r>
    <r>
      <rPr>
        <sz val="18"/>
        <color indexed="12"/>
        <rFont val="Arial Cyr"/>
        <family val="0"/>
      </rPr>
      <t>сли Вы не можете собрать сведения о реальном исполнении годового обема операций в Вашем  муниципальном образовании, вставьте рекомендуемые значения показателей, указанные в столбце (5)</t>
    </r>
  </si>
  <si>
    <t>Количество получателей пособий на детей в возрасте  до 3 лет, которым пособие было назначено впервые</t>
  </si>
  <si>
    <r>
      <t>Количество получателей пособий на детей в возрасте  до 3 лет (</t>
    </r>
    <r>
      <rPr>
        <b/>
        <u val="single"/>
        <sz val="12"/>
        <rFont val="Times New Roman"/>
        <family val="1"/>
      </rPr>
      <t>за исключением тех, кому пособие были назначено впервые, обратившихся  и указанных в данной таблице под номером 2</t>
    </r>
    <r>
      <rPr>
        <sz val="12"/>
        <rFont val="Times New Roman"/>
        <family val="1"/>
      </rPr>
      <t>2)</t>
    </r>
  </si>
  <si>
    <t>II. РАБОТА ПО ПРЕДОСТАВЛЕНИЮ ЕДИНОВРЕМЕННЫХ ВЫПЛАТ НА 
РОЖДЕНИЕ РЕБЕНКА, ПОСОБИЯ  НА ДЕТЕЙ  В ВОЗРАСТЕ  ДО 1,5 И ДО 3 ЛЕТ</t>
  </si>
  <si>
    <t>Прием обращений граждан и предоставление  пособия до 1,5 и до 3 лет</t>
  </si>
  <si>
    <t>Расчет и назначение единовременных детских пособий и пособия до 1,5 и до 3 лет</t>
  </si>
  <si>
    <t>РАСЧЕТ ПРИМЕРНОЙ ШТАТНОЙ ЧИСЛЕННОСТИ  ПЕРСОНАЛА</t>
  </si>
  <si>
    <r>
      <t xml:space="preserve">Прием заявления </t>
    </r>
    <r>
      <rPr>
        <b/>
        <sz val="12"/>
        <rFont val="Times New Roman"/>
        <family val="1"/>
      </rPr>
      <t>по изменению способа выплаты</t>
    </r>
  </si>
  <si>
    <r>
      <t xml:space="preserve">Прием заявлений и документов </t>
    </r>
    <r>
      <rPr>
        <b/>
        <sz val="12"/>
        <rFont val="Times New Roman"/>
        <family val="1"/>
      </rPr>
      <t>на продление сроков выплат</t>
    </r>
  </si>
  <si>
    <r>
      <t>I.</t>
    </r>
    <r>
      <rPr>
        <b/>
        <sz val="12"/>
        <rFont val="Times New Roman"/>
        <family val="1"/>
      </rPr>
      <t>1.3</t>
    </r>
  </si>
  <si>
    <r>
      <t>I.</t>
    </r>
    <r>
      <rPr>
        <b/>
        <sz val="12"/>
        <rFont val="Times New Roman"/>
        <family val="1"/>
      </rPr>
      <t>1.4</t>
    </r>
  </si>
  <si>
    <r>
      <t>I.</t>
    </r>
    <r>
      <rPr>
        <b/>
        <sz val="12"/>
        <rFont val="Times New Roman"/>
        <family val="1"/>
      </rPr>
      <t>1.5</t>
    </r>
  </si>
  <si>
    <r>
      <t>I.</t>
    </r>
    <r>
      <rPr>
        <b/>
        <sz val="12"/>
        <rFont val="Times New Roman"/>
        <family val="1"/>
      </rPr>
      <t>2.1</t>
    </r>
  </si>
  <si>
    <r>
      <t>Назначение ежемесячных детских пособий</t>
    </r>
    <r>
      <rPr>
        <sz val="12"/>
        <rFont val="Times New Roman"/>
        <family val="1"/>
      </rPr>
      <t xml:space="preserve"> </t>
    </r>
  </si>
  <si>
    <r>
      <t>I</t>
    </r>
    <r>
      <rPr>
        <b/>
        <sz val="12"/>
        <rFont val="Times New Roman"/>
        <family val="1"/>
      </rPr>
      <t>.2.2</t>
    </r>
  </si>
  <si>
    <r>
      <t>I.</t>
    </r>
    <r>
      <rPr>
        <b/>
        <sz val="12"/>
        <rFont val="Times New Roman"/>
        <family val="1"/>
      </rPr>
      <t>2.3</t>
    </r>
  </si>
  <si>
    <r>
      <t>I.</t>
    </r>
    <r>
      <rPr>
        <b/>
        <sz val="12"/>
        <rFont val="Times New Roman"/>
        <family val="1"/>
      </rPr>
      <t>2.4</t>
    </r>
  </si>
  <si>
    <r>
      <t>I.</t>
    </r>
    <r>
      <rPr>
        <b/>
        <sz val="12"/>
        <rFont val="Times New Roman"/>
        <family val="1"/>
      </rPr>
      <t>2.5</t>
    </r>
  </si>
  <si>
    <r>
      <t>I.</t>
    </r>
    <r>
      <rPr>
        <b/>
        <sz val="12"/>
        <rFont val="Times New Roman"/>
        <family val="1"/>
      </rPr>
      <t>2.6</t>
    </r>
  </si>
  <si>
    <r>
      <t>I.</t>
    </r>
    <r>
      <rPr>
        <b/>
        <sz val="12"/>
        <rFont val="Times New Roman"/>
        <family val="1"/>
      </rPr>
      <t>2.7</t>
    </r>
  </si>
  <si>
    <r>
      <t>I.</t>
    </r>
    <r>
      <rPr>
        <b/>
        <sz val="12"/>
        <rFont val="Times New Roman"/>
        <family val="1"/>
      </rPr>
      <t>2.8</t>
    </r>
  </si>
  <si>
    <r>
      <t>I.</t>
    </r>
    <r>
      <rPr>
        <b/>
        <sz val="12"/>
        <rFont val="Times New Roman"/>
        <family val="1"/>
      </rPr>
      <t>2.9</t>
    </r>
  </si>
  <si>
    <r>
      <t>I.</t>
    </r>
    <r>
      <rPr>
        <b/>
        <sz val="12"/>
        <rFont val="Times New Roman"/>
        <family val="1"/>
      </rPr>
      <t>2.10</t>
    </r>
  </si>
  <si>
    <r>
      <t>I.</t>
    </r>
    <r>
      <rPr>
        <b/>
        <sz val="12"/>
        <rFont val="Times New Roman"/>
        <family val="1"/>
      </rPr>
      <t>2.11</t>
    </r>
  </si>
  <si>
    <r>
      <t>I.</t>
    </r>
    <r>
      <rPr>
        <b/>
        <sz val="12"/>
        <rFont val="Times New Roman"/>
        <family val="1"/>
      </rPr>
      <t>3.1</t>
    </r>
  </si>
  <si>
    <r>
      <t>I</t>
    </r>
    <r>
      <rPr>
        <b/>
        <sz val="12"/>
        <rFont val="Times New Roman"/>
        <family val="1"/>
      </rPr>
      <t>.3.2</t>
    </r>
  </si>
  <si>
    <r>
      <t>I.</t>
    </r>
    <r>
      <rPr>
        <b/>
        <sz val="12"/>
        <rFont val="Times New Roman"/>
        <family val="1"/>
      </rPr>
      <t>3.3</t>
    </r>
  </si>
  <si>
    <r>
      <t>I.</t>
    </r>
    <r>
      <rPr>
        <b/>
        <sz val="12"/>
        <rFont val="Times New Roman"/>
        <family val="1"/>
      </rPr>
      <t>3.4</t>
    </r>
  </si>
  <si>
    <r>
      <t>I.</t>
    </r>
    <r>
      <rPr>
        <b/>
        <sz val="12"/>
        <rFont val="Times New Roman"/>
        <family val="1"/>
      </rPr>
      <t>4</t>
    </r>
  </si>
  <si>
    <r>
      <t>I.</t>
    </r>
    <r>
      <rPr>
        <b/>
        <sz val="12"/>
        <rFont val="Times New Roman"/>
        <family val="1"/>
      </rPr>
      <t>4.1</t>
    </r>
  </si>
  <si>
    <r>
      <t>I.</t>
    </r>
    <r>
      <rPr>
        <b/>
        <sz val="12"/>
        <rFont val="Times New Roman"/>
        <family val="1"/>
      </rPr>
      <t>4.2</t>
    </r>
  </si>
  <si>
    <r>
      <t>I.</t>
    </r>
    <r>
      <rPr>
        <b/>
        <sz val="12"/>
        <rFont val="Times New Roman"/>
        <family val="1"/>
      </rPr>
      <t>5.1</t>
    </r>
  </si>
  <si>
    <r>
      <t>I.</t>
    </r>
    <r>
      <rPr>
        <b/>
        <sz val="12"/>
        <rFont val="Times New Roman"/>
        <family val="1"/>
      </rPr>
      <t>5.2</t>
    </r>
  </si>
  <si>
    <r>
      <t>I.</t>
    </r>
    <r>
      <rPr>
        <b/>
        <sz val="12"/>
        <rFont val="Times New Roman"/>
        <family val="1"/>
      </rPr>
      <t>5.3</t>
    </r>
  </si>
  <si>
    <r>
      <t>I.</t>
    </r>
    <r>
      <rPr>
        <b/>
        <sz val="12"/>
        <rFont val="Times New Roman"/>
        <family val="1"/>
      </rPr>
      <t>5.4</t>
    </r>
  </si>
  <si>
    <r>
      <t>I.</t>
    </r>
    <r>
      <rPr>
        <b/>
        <sz val="12"/>
        <rFont val="Times New Roman"/>
        <family val="1"/>
      </rPr>
      <t>5.5</t>
    </r>
  </si>
  <si>
    <r>
      <t>I.</t>
    </r>
    <r>
      <rPr>
        <b/>
        <sz val="12"/>
        <rFont val="Times New Roman"/>
        <family val="1"/>
      </rPr>
      <t>5.6</t>
    </r>
  </si>
  <si>
    <r>
      <t>I.</t>
    </r>
    <r>
      <rPr>
        <b/>
        <sz val="12"/>
        <rFont val="Times New Roman"/>
        <family val="1"/>
      </rPr>
      <t>5.7</t>
    </r>
  </si>
  <si>
    <r>
      <t>I.</t>
    </r>
    <r>
      <rPr>
        <b/>
        <sz val="12"/>
        <rFont val="Times New Roman"/>
        <family val="1"/>
      </rPr>
      <t>5.8</t>
    </r>
  </si>
  <si>
    <r>
      <t>I.</t>
    </r>
    <r>
      <rPr>
        <b/>
        <sz val="12"/>
        <rFont val="Times New Roman"/>
        <family val="1"/>
      </rPr>
      <t>5.9</t>
    </r>
  </si>
  <si>
    <r>
      <t>I.</t>
    </r>
    <r>
      <rPr>
        <b/>
        <sz val="12"/>
        <rFont val="Times New Roman"/>
        <family val="1"/>
      </rPr>
      <t>6</t>
    </r>
  </si>
  <si>
    <r>
      <t>I.</t>
    </r>
    <r>
      <rPr>
        <b/>
        <sz val="12"/>
        <rFont val="Times New Roman"/>
        <family val="1"/>
      </rPr>
      <t>6.1</t>
    </r>
  </si>
  <si>
    <r>
      <t>I.</t>
    </r>
    <r>
      <rPr>
        <b/>
        <sz val="12"/>
        <rFont val="Times New Roman"/>
        <family val="1"/>
      </rPr>
      <t>6.2</t>
    </r>
  </si>
  <si>
    <r>
      <t>II.</t>
    </r>
    <r>
      <rPr>
        <b/>
        <sz val="12"/>
        <rFont val="Times New Roman"/>
        <family val="1"/>
      </rPr>
      <t>1.1</t>
    </r>
  </si>
  <si>
    <r>
      <t>II.</t>
    </r>
    <r>
      <rPr>
        <b/>
        <sz val="12"/>
        <rFont val="Times New Roman"/>
        <family val="1"/>
      </rPr>
      <t>1.2.</t>
    </r>
  </si>
  <si>
    <r>
      <t>II.</t>
    </r>
    <r>
      <rPr>
        <b/>
        <sz val="12"/>
        <rFont val="Times New Roman"/>
        <family val="1"/>
      </rPr>
      <t>1.3.</t>
    </r>
  </si>
  <si>
    <r>
      <t>II.</t>
    </r>
    <r>
      <rPr>
        <b/>
        <sz val="12"/>
        <rFont val="Times New Roman"/>
        <family val="1"/>
      </rPr>
      <t>2.1.</t>
    </r>
  </si>
  <si>
    <r>
      <t>II.</t>
    </r>
    <r>
      <rPr>
        <b/>
        <sz val="12"/>
        <rFont val="Times New Roman"/>
        <family val="1"/>
      </rPr>
      <t>2.2.</t>
    </r>
  </si>
  <si>
    <r>
      <t>II.</t>
    </r>
    <r>
      <rPr>
        <b/>
        <sz val="12"/>
        <rFont val="Times New Roman"/>
        <family val="1"/>
      </rPr>
      <t>3.1</t>
    </r>
  </si>
  <si>
    <r>
      <t>II.</t>
    </r>
    <r>
      <rPr>
        <b/>
        <sz val="12"/>
        <rFont val="Times New Roman"/>
        <family val="1"/>
      </rPr>
      <t>3.2</t>
    </r>
  </si>
  <si>
    <r>
      <t>II.</t>
    </r>
    <r>
      <rPr>
        <b/>
        <sz val="12"/>
        <rFont val="Times New Roman"/>
        <family val="1"/>
      </rPr>
      <t>3.3</t>
    </r>
  </si>
  <si>
    <r>
      <t>III</t>
    </r>
    <r>
      <rPr>
        <b/>
        <sz val="12"/>
        <rFont val="Times New Roman"/>
        <family val="1"/>
      </rPr>
      <t>.1.</t>
    </r>
  </si>
  <si>
    <r>
      <t>III</t>
    </r>
    <r>
      <rPr>
        <b/>
        <sz val="12"/>
        <rFont val="Times New Roman"/>
        <family val="1"/>
      </rPr>
      <t>.2.</t>
    </r>
  </si>
  <si>
    <r>
      <t>III</t>
    </r>
    <r>
      <rPr>
        <b/>
        <sz val="12"/>
        <rFont val="Times New Roman"/>
        <family val="1"/>
      </rPr>
      <t>.3.</t>
    </r>
  </si>
  <si>
    <r>
      <t>I</t>
    </r>
    <r>
      <rPr>
        <b/>
        <sz val="12"/>
        <rFont val="Palatino Linotype"/>
        <family val="1"/>
      </rPr>
      <t>∨</t>
    </r>
    <r>
      <rPr>
        <b/>
        <sz val="12"/>
        <rFont val="Times New Roman"/>
        <family val="1"/>
      </rPr>
      <t>.1.</t>
    </r>
  </si>
  <si>
    <r>
      <t>I</t>
    </r>
    <r>
      <rPr>
        <b/>
        <sz val="12"/>
        <rFont val="Palatino Linotype"/>
        <family val="1"/>
      </rPr>
      <t>∨</t>
    </r>
    <r>
      <rPr>
        <b/>
        <sz val="12"/>
        <rFont val="Times New Roman"/>
        <family val="1"/>
      </rPr>
      <t>.2.</t>
    </r>
  </si>
  <si>
    <r>
      <t>∨</t>
    </r>
    <r>
      <rPr>
        <b/>
        <sz val="12"/>
        <rFont val="Times New Roman"/>
        <family val="1"/>
      </rPr>
      <t>.1.1.</t>
    </r>
  </si>
  <si>
    <r>
      <t>∨</t>
    </r>
    <r>
      <rPr>
        <b/>
        <sz val="12"/>
        <rFont val="Times New Roman"/>
        <family val="1"/>
      </rPr>
      <t>.1.2.</t>
    </r>
  </si>
  <si>
    <r>
      <t>∨</t>
    </r>
    <r>
      <rPr>
        <b/>
        <sz val="12"/>
        <rFont val="Times New Roman"/>
        <family val="1"/>
      </rPr>
      <t>.1.3.</t>
    </r>
  </si>
  <si>
    <r>
      <t xml:space="preserve"> </t>
    </r>
    <r>
      <rPr>
        <b/>
        <sz val="12"/>
        <rFont val="Palatino Linotype"/>
        <family val="1"/>
      </rPr>
      <t>∨</t>
    </r>
    <r>
      <rPr>
        <b/>
        <sz val="12"/>
        <rFont val="Times New Roman"/>
        <family val="1"/>
      </rPr>
      <t>.2.1.</t>
    </r>
  </si>
  <si>
    <r>
      <t>∨</t>
    </r>
    <r>
      <rPr>
        <b/>
        <sz val="12"/>
        <rFont val="Times New Roman"/>
        <family val="1"/>
      </rPr>
      <t>.5.</t>
    </r>
  </si>
  <si>
    <r>
      <t>I</t>
    </r>
    <r>
      <rPr>
        <b/>
        <sz val="16"/>
        <rFont val="Times New Roman"/>
        <family val="1"/>
      </rPr>
      <t xml:space="preserve">.1. </t>
    </r>
  </si>
  <si>
    <t>Архивация базы данных (ежемесячно)</t>
  </si>
  <si>
    <t>Консультации претендентов на жилищную субсидию и получателей в не стандартных ситуациях.</t>
  </si>
  <si>
    <t>Работа с организациями</t>
  </si>
  <si>
    <t>Направлять запросы по проверке достоверности представленной заявителем информации</t>
  </si>
  <si>
    <t>Работа с предприятиями – поставщиками услуг и иными организациями</t>
  </si>
  <si>
    <t>Подготовить проекты договоров с предприятиями-поставщиками услуг, ведомствами   и  ЖСК:</t>
  </si>
  <si>
    <t>Осуществление сверки объемов потребленных коммунальных услуг и начисленных субсидий, оформление актов сверки</t>
  </si>
  <si>
    <t xml:space="preserve">Одно письмо </t>
  </si>
  <si>
    <t>Ознакомиться с материалами личного дела.</t>
  </si>
  <si>
    <t>ной субсидии, составление заявительной записки</t>
  </si>
  <si>
    <t>По мере необходимости посещение заявителей на дому и составление  акта обследования.</t>
  </si>
  <si>
    <t>Участие в работе комиссии</t>
  </si>
  <si>
    <t>Ежемесячное формирование  списков   получателей субсидий для каждого отдельно взятого предприятия- поставщика услуг</t>
  </si>
  <si>
    <t>Ежемесячное составление актов передачи сведений о суммах начисленных субсидий предприятиям, поставщикам услуг</t>
  </si>
  <si>
    <t>Ежемесячное формирование сводных отчётов для о суммах начисленных жил.субсидий  для администраций органов местного самоуправления.</t>
  </si>
  <si>
    <t>Отчет</t>
  </si>
  <si>
    <t>Ежеквартальное формирование статистической отчетности формы 22-ЖКХ ( субсидии ).</t>
  </si>
  <si>
    <t>Предоставление информации населению</t>
  </si>
  <si>
    <t>Изложить информацию в письменном виде об изменении прожиточного минимума по социально-демографическим группам, а также об изменении пороговых уровней</t>
  </si>
  <si>
    <t>Одна информация</t>
  </si>
  <si>
    <t>20</t>
  </si>
  <si>
    <t>IV. АРХИВАЦИЯ И ИНВЕНТАРИЗАЦИЯ ДЕЛ</t>
  </si>
  <si>
    <t>V. ОРГАНИЗАЦИОННЫЕ   МЕРОПРИЯТИЯ</t>
  </si>
  <si>
    <r>
      <t>V</t>
    </r>
    <r>
      <rPr>
        <b/>
        <sz val="16"/>
        <rFont val="Times New Roman"/>
        <family val="1"/>
      </rPr>
      <t>.1</t>
    </r>
  </si>
  <si>
    <t xml:space="preserve">VI. НЕПРОИЗВОДИТЕЛЬНЫЕ  ПОТЕРИ РАБОЧЕГО ВРЕМЕНИ </t>
  </si>
  <si>
    <t>Подготовка писем о предупреждении истечения сроков выплат</t>
  </si>
  <si>
    <t>Формирование и выпуск реестров  удаленных дел из базы на истечение сроков выплат в отчетном месяце (Распечатка  списков детей, которым исполнилось 16 лет)</t>
  </si>
  <si>
    <t>Одно приглашение</t>
  </si>
  <si>
    <t>Распечатка списка дел с истечением срока выплат</t>
  </si>
  <si>
    <t>Работа со справками (списками) из школ для продления начисления  детских пособий</t>
  </si>
  <si>
    <t>Сверить справку с базой данных (поиск получателя по базе данных)</t>
  </si>
  <si>
    <t>Список (одна запись)</t>
  </si>
  <si>
    <t>III. Консультирование и работа с обращениями граждан и организаций</t>
  </si>
  <si>
    <t>Консультирование специалистов</t>
  </si>
  <si>
    <t>Консультирование граждан</t>
  </si>
  <si>
    <t>Ответы на телефонные обращения граждан</t>
  </si>
  <si>
    <t>IV. Организационные мероприятия</t>
  </si>
  <si>
    <t>IV.1</t>
  </si>
  <si>
    <t>IV.2</t>
  </si>
  <si>
    <t>IV.3</t>
  </si>
  <si>
    <t>IV.4</t>
  </si>
  <si>
    <t>Проверить право заявителя  на получение жилищ</t>
  </si>
  <si>
    <t>Проверить правильность расчёта  среднедушевого дохода.</t>
  </si>
  <si>
    <t>Проверить правильность заполнения  заявления на комиссию о назначении жилищной субсидии.</t>
  </si>
  <si>
    <t>Оценить по существу и форме предоставленные документы</t>
  </si>
  <si>
    <t>Получение информации о размере получаемой пенсии из городской пенсионной базы</t>
  </si>
  <si>
    <t>Снятие в исключительных случаях копий с оригиналов документов (свидетельства о рождении, о расторжении брака, о смерти, книжки одинокой матери, о праве соб-сти на жилое помещение, справка МЭС документов из учебных заведений и т.п.), заверить специалистом «копия верна»</t>
  </si>
  <si>
    <t>Расчет среднедушевых доходов  семьи</t>
  </si>
  <si>
    <t>ОРГАНИЗАЦИОННЫЕ   МЕРОПРИЯТИЯ</t>
  </si>
  <si>
    <r>
      <t>∨</t>
    </r>
    <r>
      <rPr>
        <b/>
        <sz val="16"/>
        <color indexed="12"/>
        <rFont val="Times New Roman"/>
        <family val="1"/>
      </rPr>
      <t>.1</t>
    </r>
  </si>
  <si>
    <t xml:space="preserve"> Планово-отчетная  деятельность</t>
  </si>
  <si>
    <t>Составление аналитических и статистических отчетов</t>
  </si>
  <si>
    <t xml:space="preserve">ШАГ 1. </t>
  </si>
  <si>
    <t xml:space="preserve">ШАГ 4. </t>
  </si>
  <si>
    <t>1</t>
  </si>
  <si>
    <t>3</t>
  </si>
  <si>
    <t>4</t>
  </si>
  <si>
    <t>5</t>
  </si>
  <si>
    <t>Количество личных дел о выплате  ежемесячных детских пособий, поступивших из других территорий в связи с переездом  получателей</t>
  </si>
  <si>
    <t xml:space="preserve">Количество детей, для которых существует задолженность по выплате ежемесячных детских пособий </t>
  </si>
  <si>
    <t>Количество заявлений на  перерасчет  размера ежемесячного детского пособия (в связи с изменением жизненных обстоятельств)  от  граждан, ранее получавших  пособие в увеличенном размере</t>
  </si>
  <si>
    <t>Количество массовых  перерасчетов ежемесячных детских пособий (например, в связи с увеличением их размера или по другим причинам, вызванным изменениями законодательной и нормативно-правовой базы)</t>
  </si>
  <si>
    <r>
      <t xml:space="preserve">Количество получателей ежемесячных детских пособий (включая получателей  ежемесячных детских пособий  в увеличенном размере), для которых назначение производится </t>
    </r>
    <r>
      <rPr>
        <u val="single"/>
        <sz val="12"/>
        <rFont val="Times New Roman"/>
        <family val="1"/>
      </rPr>
      <t>ежемесячно</t>
    </r>
    <r>
      <rPr>
        <sz val="12"/>
        <rFont val="Times New Roman"/>
        <family val="1"/>
      </rPr>
      <t xml:space="preserve"> (</t>
    </r>
    <r>
      <rPr>
        <b/>
        <sz val="12"/>
        <rFont val="Times New Roman"/>
        <family val="1"/>
      </rPr>
      <t>за исключением впервые обратившихся и указанных в данной таблице  под номером 1)</t>
    </r>
  </si>
  <si>
    <t>В том числе:</t>
  </si>
  <si>
    <r>
      <t xml:space="preserve">Количество личных дел, по которым было принято решение об  отказе в выплате ежемесячных детских пособий </t>
    </r>
    <r>
      <rPr>
        <b/>
        <sz val="12"/>
        <rFont val="Times New Roman"/>
        <family val="1"/>
      </rPr>
      <t>(в связи с тем, что среднедушевой доход превышает величину прожиточного минимума)</t>
    </r>
  </si>
  <si>
    <r>
      <t xml:space="preserve">Количество закрытых </t>
    </r>
    <r>
      <rPr>
        <i/>
        <sz val="12"/>
        <rFont val="Times New Roman"/>
        <family val="1"/>
      </rPr>
      <t>в связи с истечением сроков выплат</t>
    </r>
    <r>
      <rPr>
        <sz val="12"/>
        <rFont val="Times New Roman"/>
        <family val="1"/>
      </rPr>
      <t xml:space="preserve"> личных дел получателей ежемесячных детских пособий в увеличенном размере (для детей одиноких матерей, военнослужащих, разыскиваемых родителей) </t>
    </r>
  </si>
  <si>
    <r>
      <t xml:space="preserve">Количество закрытых </t>
    </r>
    <r>
      <rPr>
        <i/>
        <sz val="12"/>
        <rFont val="Times New Roman"/>
        <family val="1"/>
      </rPr>
      <t>в связи с истечением сроков выплат</t>
    </r>
    <r>
      <rPr>
        <sz val="12"/>
        <rFont val="Times New Roman"/>
        <family val="1"/>
      </rPr>
      <t xml:space="preserve"> личных дел получателей ежемесячных детских пособий,  </t>
    </r>
    <r>
      <rPr>
        <b/>
        <u val="single"/>
        <sz val="12"/>
        <rFont val="Times New Roman"/>
        <family val="1"/>
      </rPr>
      <t>за исключением  закрытых личных дел  получателей ежемесячных детских пособий  в увеличенном размере, учтенных в пункте 9</t>
    </r>
  </si>
  <si>
    <r>
      <t>Количество закрытых в</t>
    </r>
    <r>
      <rPr>
        <i/>
        <sz val="12"/>
        <rFont val="Times New Roman"/>
        <family val="1"/>
      </rPr>
      <t xml:space="preserve"> связи со смертью или усыновлением </t>
    </r>
    <r>
      <rPr>
        <sz val="12"/>
        <rFont val="Times New Roman"/>
        <family val="1"/>
      </rPr>
      <t>(?) личных дел получателей ежемесячных детских пособий (получателей пособий в стандартном размере + получателей пособий в увеличенном размере)</t>
    </r>
  </si>
  <si>
    <t>Колчичество сверяемых баз данных, содержащих списки получателей опекунских пособий</t>
  </si>
  <si>
    <t>Количество установленных форм  ( книг, журналов) для ведения аналитического учета ежемесячных детских пособий</t>
  </si>
  <si>
    <r>
      <t xml:space="preserve">Количество получателей пособий на детей в возрасте  до 1,5 лет </t>
    </r>
    <r>
      <rPr>
        <b/>
        <u val="single"/>
        <sz val="12"/>
        <rFont val="Times New Roman"/>
        <family val="1"/>
      </rPr>
      <t>(за исключением тех, кому пособие были назначено впервые,  и указанных в данной таблице под номером 21</t>
    </r>
    <r>
      <rPr>
        <sz val="12"/>
        <rFont val="Times New Roman"/>
        <family val="1"/>
      </rPr>
      <t>)</t>
    </r>
  </si>
  <si>
    <t xml:space="preserve">Количество письменных запросов, поступающих от организаций </t>
  </si>
  <si>
    <t>Количество  проведенных со специалистами технических учеб</t>
  </si>
  <si>
    <t>Количество подготовленных методических материалов и инструкций</t>
  </si>
  <si>
    <t>Количество запросов в другие регионы по вопросам назначения пособий</t>
  </si>
  <si>
    <t>Ознакомьтесь с  рассчитанными проказателями количества ставок сотрудников</t>
  </si>
  <si>
    <t xml:space="preserve"> В том числе:</t>
  </si>
  <si>
    <t xml:space="preserve">I.1 </t>
  </si>
  <si>
    <r>
      <t>I.</t>
    </r>
    <r>
      <rPr>
        <b/>
        <sz val="12"/>
        <rFont val="Times New Roman"/>
        <family val="1"/>
      </rPr>
      <t xml:space="preserve">5 </t>
    </r>
  </si>
  <si>
    <r>
      <t>II.</t>
    </r>
    <r>
      <rPr>
        <b/>
        <sz val="16"/>
        <rFont val="Times New Roman"/>
        <family val="1"/>
      </rPr>
      <t>3</t>
    </r>
  </si>
  <si>
    <t>III. РАБОТА С ГРАЖДАНАМИ И ОРГАНИЗАЦИЯМИ (прием запросов, обращений и составление  ответов на них)</t>
  </si>
  <si>
    <r>
      <t>V</t>
    </r>
    <r>
      <rPr>
        <b/>
        <sz val="16"/>
        <rFont val="Times New Roman"/>
        <family val="1"/>
      </rPr>
      <t>.2</t>
    </r>
  </si>
  <si>
    <r>
      <t>V</t>
    </r>
    <r>
      <rPr>
        <b/>
        <sz val="16"/>
        <rFont val="Times New Roman"/>
        <family val="1"/>
      </rPr>
      <t>.3</t>
    </r>
  </si>
  <si>
    <r>
      <t>V</t>
    </r>
    <r>
      <rPr>
        <b/>
        <sz val="16"/>
        <rFont val="Times New Roman"/>
        <family val="1"/>
      </rPr>
      <t>.4</t>
    </r>
  </si>
  <si>
    <r>
      <t>Переходите к расчету  количества ставок сотрудников 
о</t>
    </r>
    <r>
      <rPr>
        <b/>
        <u val="single"/>
        <sz val="22"/>
        <color indexed="12"/>
        <rFont val="Arial Cyr"/>
        <family val="0"/>
      </rPr>
      <t>тдела по предоставлению жилищных субсидий</t>
    </r>
    <r>
      <rPr>
        <b/>
        <sz val="22"/>
        <color indexed="12"/>
        <rFont val="Arial Cyr"/>
        <family val="0"/>
      </rPr>
      <t xml:space="preserve"> </t>
    </r>
  </si>
  <si>
    <r>
      <t xml:space="preserve">Вставьте годовой объем указанных ниже показателей в ячейки  столбца (4). 
</t>
    </r>
    <r>
      <rPr>
        <sz val="18"/>
        <color indexed="12"/>
        <rFont val="Arial Cyr"/>
        <family val="0"/>
      </rPr>
      <t>В случае, если Вы не можете собрать сведения о реальном исполнении годового объема операций в Вашем  муниципальном образовании, вставьте рекомендуемые значения показателей, указанные в столбце (5)</t>
    </r>
  </si>
  <si>
    <t xml:space="preserve">8 </t>
  </si>
  <si>
    <t xml:space="preserve">15 </t>
  </si>
  <si>
    <t>Количество получателей  жилищных субсидий, которым перерасчет был произведен в индивидуальном порядке в связи с недопоставками ЖКУ</t>
  </si>
  <si>
    <t>Количество массовых перерасчетов жилищных субсидий в связи с изменением тарифов</t>
  </si>
  <si>
    <t>Количество предприятий – поставщиков услуг и иных организаций (ТСЖ, ЖСК и проч.), с которыми органы социальной защиты  взаимодействуют в процессе предоставления социальной помощи и услуг (заключаются договора, осуществляется сверка информации и т.д.)</t>
  </si>
  <si>
    <t xml:space="preserve">Количество личных дел, рассмотренных за год в Комиссии по назначению субсидии в нестандартных ситуациях </t>
  </si>
  <si>
    <t>Количество посещений заявителей на дому (с составленим  акта обследования) для подготовки материалов по семьям для заседания Комиссии по назначению субсидии в нестандартных ситуациях</t>
  </si>
  <si>
    <t xml:space="preserve">ШАГ 5. </t>
  </si>
  <si>
    <t>Ознакомьтесь с  рассчитанными показателями количества 
ставок сотрудников</t>
  </si>
  <si>
    <t>Перерасчет  жилищных субсидий индивидуальный</t>
  </si>
  <si>
    <t>Перерасчет жилищных субсидий массовый</t>
  </si>
  <si>
    <t xml:space="preserve">Подготовка документов для Комиссии по назначению субсидии в нестандартных ситуациях </t>
  </si>
  <si>
    <t xml:space="preserve">Составить месячный отчет о произведенных  расходах на произведение месячной выплаты   ( таблица)   </t>
  </si>
  <si>
    <r>
      <t>∨</t>
    </r>
    <r>
      <rPr>
        <b/>
        <sz val="16"/>
        <color indexed="12"/>
        <rFont val="Times New Roman"/>
        <family val="1"/>
      </rPr>
      <t>.2.</t>
    </r>
  </si>
  <si>
    <t>Итого по разделу V  (мин.):</t>
  </si>
  <si>
    <t>I.2</t>
  </si>
  <si>
    <t>I.3</t>
  </si>
  <si>
    <t>Работа с исполнительными листами и судебными решениями</t>
  </si>
  <si>
    <t>Количество ставок</t>
  </si>
  <si>
    <t>Блоки функциональных обязанностей</t>
  </si>
  <si>
    <t>№№</t>
  </si>
  <si>
    <t>Количество письменных обращений граждан</t>
  </si>
  <si>
    <t>Единица  измерения</t>
  </si>
  <si>
    <t>Объем исполнения в год</t>
  </si>
  <si>
    <t>Детей</t>
  </si>
  <si>
    <t>Количество заявлений на выдачу справок о прекращении выплаты ежемесячного детского пособия  в связи с переездом семьи  за пределы города</t>
  </si>
  <si>
    <t>Заявлений</t>
  </si>
  <si>
    <t>Количество заявлений на изменение способа выплаты ежемесячного детского пособия</t>
  </si>
  <si>
    <t>Количество заявлений  об изменении адреса, фамилии и других данных членов семьи  заявителя</t>
  </si>
  <si>
    <t>Количество заявлений   на продление сроков выплат ежемесячного детского пособия</t>
  </si>
  <si>
    <t>Личных дел</t>
  </si>
  <si>
    <t xml:space="preserve">Количество детей разыскиваемых родителей  -  получателей ежемесячных детских пособий  </t>
  </si>
  <si>
    <t xml:space="preserve">Количество детей военнослужащих -  получателей ежемесячных детских пособий  </t>
  </si>
  <si>
    <t>Проверка списков опекунов, получающих пособие по линии ГОРОНО (действующая и архивные базы данных за 6 лет)</t>
  </si>
  <si>
    <t>Баз данных</t>
  </si>
  <si>
    <t>Количество участков (территориальных пунктов), с компьютеров которых производится слияние баз данных о получателях  ежемесячных детских пособий  в центральный компьютер органов социальной защиты населения</t>
  </si>
  <si>
    <t>Участков</t>
  </si>
  <si>
    <t>Картотек</t>
  </si>
  <si>
    <t>Слияние баз данных из картотек  с участков в компьютер ведущего специалиста после выплат</t>
  </si>
  <si>
    <t xml:space="preserve">Среднее количество  баз данных о получателях ежемесячных детских пособий, в расчете на одну картотеку  </t>
  </si>
  <si>
    <t xml:space="preserve">Среднее количество  картотек с информацией о получателях ежемесячных детских пособий, в расчете на один участок  органов социальной защиты  (территориальный пункт) </t>
  </si>
  <si>
    <t>Форм</t>
  </si>
  <si>
    <t>Прием исполнительного листа из суда, регистрация, передача исп. листа специалисту 1 категории</t>
  </si>
  <si>
    <t>27</t>
  </si>
  <si>
    <t>29</t>
  </si>
  <si>
    <t>32</t>
  </si>
  <si>
    <t>33</t>
  </si>
  <si>
    <t>7</t>
  </si>
  <si>
    <t>9</t>
  </si>
  <si>
    <t>11</t>
  </si>
  <si>
    <t>13</t>
  </si>
  <si>
    <t>14</t>
  </si>
  <si>
    <t>16</t>
  </si>
  <si>
    <t>17</t>
  </si>
  <si>
    <t>Проверить правильность расчета среднедушевого дохода.</t>
  </si>
  <si>
    <t>Подписать дело</t>
  </si>
  <si>
    <t>Передать дело ведущему специалисту</t>
  </si>
  <si>
    <t>Прием дел  в связи с переездом</t>
  </si>
  <si>
    <t>Прием поступившего из другого города дела о назначении ежемесячного государственного пособия на детей (регистрация дела в журнале регистрации лицевых счетов)</t>
  </si>
  <si>
    <t>Работа по назначению и выплате  ежемесячных детских пособий</t>
  </si>
  <si>
    <t>Одно пособие</t>
  </si>
  <si>
    <t>Выбрать лицевой счет из действующей картотеки</t>
  </si>
  <si>
    <t>Ознакомиться  с материалами личного дела</t>
  </si>
  <si>
    <t>Оценить по существу и форме вновь представленные документы.</t>
  </si>
  <si>
    <t xml:space="preserve">Проверить правильность заполнения заявления о перерасчете пособия </t>
  </si>
  <si>
    <t>Осуществить перерасчет детских пособий на основании представленных справок  ( доплаты)</t>
  </si>
  <si>
    <t>Организаций</t>
  </si>
  <si>
    <t>Подготовить  письма-уведомления о  количестве оформленных субсидий ведомствам, ЖСК, ТСЖ    и суммах оплаты за оказанные услуги</t>
  </si>
  <si>
    <t xml:space="preserve">Количество заседаний Комиссии по назначению субсидии в нестандартных  ситуациях </t>
  </si>
  <si>
    <t>Заседаний</t>
  </si>
  <si>
    <t xml:space="preserve">Сверка с органами паспортно-визовой службы списков родителей , находящихся в розыске, для снятия  с учета в случае выплаты алиментов </t>
  </si>
  <si>
    <t>Один раз</t>
  </si>
  <si>
    <t xml:space="preserve">Работа с военкоматом по принятию, формированию и своевременному закрытию дел СА (чьи родители проходят срочную службу в ВС) </t>
  </si>
  <si>
    <t>Закрытие дела о назначении повышенного пособия</t>
  </si>
  <si>
    <t xml:space="preserve">Распечатать выплатные формы о закрытии  выплаты, справки на закрытие выплаты </t>
  </si>
  <si>
    <t>Зарегистрировать закрытие лицевого счета в книге-реестре.</t>
  </si>
  <si>
    <t>Извещение получателя пособия о необходимости переоформления пособия</t>
  </si>
  <si>
    <t>Работа с опекунами</t>
  </si>
  <si>
    <t>Регистрация в журнале</t>
  </si>
  <si>
    <t>Один список</t>
  </si>
  <si>
    <t xml:space="preserve">VI.  </t>
  </si>
  <si>
    <t xml:space="preserve">V.  </t>
  </si>
  <si>
    <t>8</t>
  </si>
  <si>
    <t>10</t>
  </si>
  <si>
    <t>2</t>
  </si>
  <si>
    <t>31</t>
  </si>
  <si>
    <t xml:space="preserve">  Работа с нормативными актами </t>
  </si>
  <si>
    <r>
      <t>∨</t>
    </r>
    <r>
      <rPr>
        <b/>
        <sz val="12"/>
        <color indexed="12"/>
        <rFont val="Times New Roman"/>
        <family val="1"/>
      </rPr>
      <t>.З.</t>
    </r>
  </si>
  <si>
    <r>
      <t>∨</t>
    </r>
    <r>
      <rPr>
        <b/>
        <sz val="12"/>
        <color indexed="12"/>
        <rFont val="Times New Roman"/>
        <family val="1"/>
      </rPr>
      <t>.4.</t>
    </r>
  </si>
  <si>
    <t>Итого по разделу VI  (мин.):</t>
  </si>
  <si>
    <t xml:space="preserve">НЕПРОИЗВОДИТЕЛЬНЫЕ  ПОТЕРИ РАБОЧЕГО ВРЕМЕНИ </t>
  </si>
  <si>
    <t>Работа с нормативными актами</t>
  </si>
  <si>
    <t>Прием обращений граждан</t>
  </si>
  <si>
    <t>Контроль за правильностью назначения жилищных субсидий</t>
  </si>
  <si>
    <t>Количество  получателей  жилищных субсидий на текущий месяц</t>
  </si>
  <si>
    <t>Лицевых счетов</t>
  </si>
  <si>
    <t>Количество плановых переаттестаций в год</t>
  </si>
  <si>
    <t>Количество  должников по оплате ЖКУ (в том числе сезонных)</t>
  </si>
  <si>
    <t xml:space="preserve">Количество получателей жилищных субсидий, которым их выплата была приостановлена </t>
  </si>
  <si>
    <t>Количество получателей жилищных субсидий, которым их выплата была прекращена</t>
  </si>
  <si>
    <t>Внести  информацию о выплате   в компьютерную базу (для исключения  двойной выплаты при формировании текущих выплат)</t>
  </si>
  <si>
    <t xml:space="preserve">Держать дело на контроле ( вносится информация о № выплатного списка и даты выплаты, когда деньги уйдут в банк)   </t>
  </si>
  <si>
    <t xml:space="preserve">Одно дело </t>
  </si>
  <si>
    <t>Составление отчета о выплаченных суммах по исполнительным листам</t>
  </si>
  <si>
    <t>Один отчет</t>
  </si>
  <si>
    <t>Подготовка ответов на судебные определения</t>
  </si>
  <si>
    <t>Прием и оформление дел на выплату пособия по уходу за ребенком до 1,5 лет и до 3-х лет</t>
  </si>
  <si>
    <t>Прием заявлений и проверка полного пакета документов</t>
  </si>
  <si>
    <t>Регистрация заявлений в журнале регистрации</t>
  </si>
  <si>
    <t>Подписание заявления получателем пособия</t>
  </si>
  <si>
    <t>Формирование личного дела получателя пособия</t>
  </si>
  <si>
    <t>Проверить правильность заполнения заявления о назначении (перерасчете) пособия.</t>
  </si>
  <si>
    <t>Расчет и назначение единовременных детских пособий и пособия до 1,5 и до 3-х лет</t>
  </si>
  <si>
    <t>Выпуск машинных форм на пособие по уходу за ребенком до 1,5 лет и до 3-х лет</t>
  </si>
  <si>
    <t>Формирование и выпуск машинных форм отчетов по с/банку  и статусу получателей пособий, сводных отчетов</t>
  </si>
  <si>
    <t xml:space="preserve">                </t>
  </si>
  <si>
    <t>Работа с устными обращениями гражданами</t>
  </si>
  <si>
    <t>- разъяснение заявителю его прав на получение ежемесячного пособия, исходя из размера среднедушевых доходов семьи, объяснение порядка и сроков предоставления информации о назначении требуемых видов помощи, сроков предоставления подтверждающих документов в случае ее продления и т.п.</t>
  </si>
  <si>
    <t>Одна консультация</t>
  </si>
  <si>
    <t xml:space="preserve">Консультирование граждан по выплате задолженности </t>
  </si>
  <si>
    <t>( с обращением к базе данных)</t>
  </si>
  <si>
    <t>Выдача справок в суд</t>
  </si>
  <si>
    <t>Одна справка</t>
  </si>
  <si>
    <t xml:space="preserve">Работа с письменными обращениями граждан </t>
  </si>
  <si>
    <t xml:space="preserve">Зарегистрировать письменное обращение граждан в журнале регистраций обращений </t>
  </si>
  <si>
    <t>Найти в картотеке  личное комплексное дело, подобрать нормативные документы, подготовить проект ответа</t>
  </si>
  <si>
    <t>Одно обращение</t>
  </si>
  <si>
    <t>Работа с письменными запросами, поступающими из различных организаций</t>
  </si>
  <si>
    <t>Найти в базе данных сведения о запрашиваемом социальном клиенте, подобрать необходимые нормативные документы, составить проект ответа</t>
  </si>
  <si>
    <t xml:space="preserve">Архивация дел </t>
  </si>
  <si>
    <t>Присвоение архивного номера, внесение в архивную книгу</t>
  </si>
  <si>
    <t>Сверка списка удаленных дел  в архив с выплатной базой</t>
  </si>
  <si>
    <t>Один раз в месяц</t>
  </si>
  <si>
    <t>Инвентаризация архивных дел</t>
  </si>
  <si>
    <t>Ответы на телефонные обращения граждан            
(зарегистрировать обращение граждан в журнале обращений с указанием ФИО, адреса, причины обращения)</t>
  </si>
  <si>
    <t xml:space="preserve"> - с обращением к базе данных</t>
  </si>
  <si>
    <t xml:space="preserve"> - без обращения к базе данных</t>
  </si>
  <si>
    <t>18</t>
  </si>
  <si>
    <t>28</t>
  </si>
  <si>
    <t>например:25% от всех домохозяйств</t>
  </si>
  <si>
    <t>IV. ОРГАНИЗАЦИОННЫЕ МЕРОПРИЯТИЯ</t>
  </si>
  <si>
    <t>Ознакомление претендента на субсидию под роспись с Положением о порядке преlоставления гражданам жилищной субсидии  на оплату жилья и коммунальных услуг</t>
  </si>
  <si>
    <t>I.2.1</t>
  </si>
  <si>
    <t>II.2</t>
  </si>
  <si>
    <r>
      <t>II.</t>
    </r>
    <r>
      <rPr>
        <b/>
        <sz val="16"/>
        <rFont val="Times New Roman"/>
        <family val="1"/>
      </rPr>
      <t>2</t>
    </r>
  </si>
  <si>
    <r>
      <t>II.</t>
    </r>
    <r>
      <rPr>
        <b/>
        <sz val="16"/>
        <rFont val="Times New Roman"/>
        <family val="1"/>
      </rPr>
      <t>4</t>
    </r>
  </si>
  <si>
    <r>
      <t>II.</t>
    </r>
    <r>
      <rPr>
        <b/>
        <sz val="16"/>
        <rFont val="Times New Roman"/>
        <family val="1"/>
      </rPr>
      <t>7</t>
    </r>
  </si>
  <si>
    <t>19</t>
  </si>
  <si>
    <t>21</t>
  </si>
  <si>
    <t>22</t>
  </si>
  <si>
    <t>23</t>
  </si>
  <si>
    <t>24</t>
  </si>
  <si>
    <t>25</t>
  </si>
  <si>
    <t>26</t>
  </si>
  <si>
    <t>Таблица 1.  Таблица показателей для расчета численности персонала отдела по предоставлению детских пособий</t>
  </si>
  <si>
    <t>Таблица 2.  Таблица рассчитанного количества ставок сотрудников   отдела по предоставлению детских пособий</t>
  </si>
  <si>
    <t>Таблица 3.  Таблица показателей для расчета численности персонала отдела по предоставлению жилищных субсидий</t>
  </si>
  <si>
    <t>Таблица 4.  Таблица рассчитанного количества ставок сотрудников   отдела по предоставлению жилищных субсидий</t>
  </si>
  <si>
    <t>Ввод в базу данных информации о новом клиенте из представленных документов 
Назначение жилищных субсидий на основании представленных документов</t>
  </si>
  <si>
    <t>Разъяснение заявителю прав на получение  жилищной субсидии, исходя из размера среднедушевых доходов семьи, объяснение порядка и  сроков предоставления подтверждающих документов в случае её продления и т.п.</t>
  </si>
  <si>
    <t>Предоставление перечня необходимых документов</t>
  </si>
  <si>
    <t>Один заявитель</t>
  </si>
  <si>
    <t>Одна семья</t>
  </si>
  <si>
    <t>Один бланк</t>
  </si>
  <si>
    <r>
      <t>I</t>
    </r>
    <r>
      <rPr>
        <b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1.2</t>
    </r>
  </si>
  <si>
    <t>Комплектование личного дела</t>
  </si>
  <si>
    <t>Осуществить комплектование личного   дела  (подшивка документов, оформление титульного листа дела)</t>
  </si>
  <si>
    <r>
      <t>I</t>
    </r>
    <r>
      <rPr>
        <b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1.3</t>
    </r>
  </si>
  <si>
    <t>Первичный контроль за правильностью ведения дела</t>
  </si>
  <si>
    <t>Переаттестация получателей субсидий</t>
  </si>
  <si>
    <t>Пополнение личного дела новыми документами</t>
  </si>
  <si>
    <t>Осуществить пополнение личного   дела новыми документами  (подшивка документов, оформление титульного листа дела)</t>
  </si>
  <si>
    <t>Ввод информации о заявителе в базу и назначение субсидии</t>
  </si>
  <si>
    <t>Выдача бланк-расчета субсидии на руки квартиросъемщика под роспись с разъяснениями оплаты ЖКУ с учетом полученной субсидии</t>
  </si>
  <si>
    <t>Перерасчет по причине недопоставки ЖКУ</t>
  </si>
  <si>
    <t>Расчет (вручную) социального эквивалента и пороговых уровней на основании новых тарифов</t>
  </si>
  <si>
    <t>Один перерасчет</t>
  </si>
  <si>
    <t xml:space="preserve">Один перерасчет </t>
  </si>
  <si>
    <t>Подготовка месячного реестра получателей жилищных субсидий по участкам</t>
  </si>
  <si>
    <t xml:space="preserve">Постановление </t>
  </si>
  <si>
    <t>12</t>
  </si>
  <si>
    <t>Руководство работой отдела</t>
  </si>
  <si>
    <t>1000 получателей ежемесячных детских пособий</t>
  </si>
  <si>
    <t>Количество получателей пособий  по рождению ребенка</t>
  </si>
  <si>
    <t>№ п/п</t>
  </si>
  <si>
    <t>Наименование  функциональной обязанности</t>
  </si>
  <si>
    <t>Операции, выполняемые в рамках функциональной обязанности</t>
  </si>
  <si>
    <t xml:space="preserve">Временные затраты </t>
  </si>
  <si>
    <t xml:space="preserve"> </t>
  </si>
  <si>
    <t>Наименование</t>
  </si>
  <si>
    <t>Единица измерения</t>
  </si>
  <si>
    <r>
      <t>НВ</t>
    </r>
    <r>
      <rPr>
        <b/>
        <i/>
        <sz val="10"/>
        <rFont val="Times New Roman"/>
        <family val="1"/>
      </rPr>
      <t>i</t>
    </r>
  </si>
  <si>
    <r>
      <t>V</t>
    </r>
    <r>
      <rPr>
        <b/>
        <i/>
        <sz val="10"/>
        <rFont val="Times New Roman"/>
        <family val="1"/>
      </rPr>
      <t>i</t>
    </r>
  </si>
  <si>
    <r>
      <t>(НВО =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НВ</t>
    </r>
    <r>
      <rPr>
        <b/>
        <i/>
        <sz val="10"/>
        <rFont val="Times New Roman"/>
        <family val="1"/>
      </rPr>
      <t>i</t>
    </r>
    <r>
      <rPr>
        <b/>
        <sz val="10"/>
        <rFont val="Times New Roman"/>
        <family val="1"/>
      </rPr>
      <t>* V</t>
    </r>
    <r>
      <rPr>
        <b/>
        <i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)</t>
    </r>
  </si>
  <si>
    <t>Прием документов</t>
  </si>
  <si>
    <t>Первичный прием документов</t>
  </si>
  <si>
    <t>Прием документов и проверка наличия полного комплекта документов</t>
  </si>
  <si>
    <t>Одно заявление</t>
  </si>
  <si>
    <t>Оказание помощи в заполнении заявления</t>
  </si>
  <si>
    <t>Снять ксерокопии с оригиналов документов и заверить подписью и штампом УСЗН (ОСЗН) «копия верна» (паспорт, свидетельство о рождении ребенка, свидетельство о браке, свидетельство о смерти,   и т.п.)</t>
  </si>
  <si>
    <t>Одна копия</t>
  </si>
  <si>
    <t>Регистрация заявления в журнале регистрации заявлений</t>
  </si>
  <si>
    <t>Расчет среднедушевых доходов семьи на основании представленных справок о доходах (новые + перерегистрация)</t>
  </si>
  <si>
    <t xml:space="preserve"> Составление расписки с перечнем принятых документов и указанием даты принятия заявления (новые +перерегистрация)</t>
  </si>
  <si>
    <t>Подписание заявления  получателем пособия</t>
  </si>
  <si>
    <t>Принятие иных заявлений  в связи с назначением ежемесячного детского пособия</t>
  </si>
  <si>
    <t>Проверка правильности заполнения заявления.</t>
  </si>
  <si>
    <t xml:space="preserve">Одно заявление </t>
  </si>
  <si>
    <t>Регистрация заявления в журнале регистрации</t>
  </si>
  <si>
    <t>Проверка правильности заполнения заявления</t>
  </si>
  <si>
    <t>100</t>
  </si>
  <si>
    <t>Снятие ксерокопий с оригиналов документов (паспорт, свидетельство о рождении, свидетельство о браке, свидетельство о смерти), заверить ксерокопии подписью и штампом ОСЗН «копия верна»</t>
  </si>
  <si>
    <t>Регистрация заявлений в журнале регистраций</t>
  </si>
  <si>
    <t>Работа с личным делом</t>
  </si>
  <si>
    <t xml:space="preserve"> Осуществить комплектование личного дела (подшивка документов, оформление титульного листа дела)</t>
  </si>
  <si>
    <t>Одно дело</t>
  </si>
  <si>
    <t>Регистрация личных дел в журнале  регистрации (присваивание регистрационного номера)</t>
  </si>
  <si>
    <t>Первичный контроль правильности ведения дела</t>
  </si>
  <si>
    <t>Проверить еще раз представленные документы.</t>
  </si>
  <si>
    <t>Осуществить формирование  и выпуск машинных форм документов  о назначении пособия.</t>
  </si>
  <si>
    <t xml:space="preserve">Проверить машинописные документы на соответствие первичной информации </t>
  </si>
  <si>
    <t>Подписать исполнителем и передать на проверку.</t>
  </si>
  <si>
    <t>Один лист</t>
  </si>
  <si>
    <t xml:space="preserve">Перерасчет детских пособий массовый </t>
  </si>
  <si>
    <t>Ввести новые параметры расчета в расчетную формулу детских пособий</t>
  </si>
  <si>
    <t>Получить результаты перерасчета и произвести выборочную проверку правильности перерасчета.</t>
  </si>
  <si>
    <t xml:space="preserve">Получить распоряжения и выплатные документы по всему массиву получателей (списки – распоряжения, распоряжения, сообщения получателю пособий о произведенном перерасчете с указанием нового размера пособия, поручений, реестров на выплату, списков в учреждения Сберегательного банка России) </t>
  </si>
  <si>
    <t>30</t>
  </si>
  <si>
    <t xml:space="preserve">Контроль правильности назначения денежных выплат </t>
  </si>
  <si>
    <t xml:space="preserve">Проверить право заявителя на получение пособия </t>
  </si>
  <si>
    <t xml:space="preserve">Проверить правильность начисления </t>
  </si>
  <si>
    <t>Завизировать решение о назначении пособия и передать на выплату</t>
  </si>
  <si>
    <t>Принятие решения об отказе в предоставлении детских пособий</t>
  </si>
  <si>
    <t>Заполнение граф решения об отказе в детских пособиях (при превышении ПМ в 2-х экз.)</t>
  </si>
  <si>
    <t>Регистрация отказа в журнале</t>
  </si>
  <si>
    <t>Закрытие месячного реестра получателей  жилищных субсидий по участкам</t>
  </si>
  <si>
    <t>Обработка данных от поставщиков услуг в автоматизированном режиме</t>
  </si>
  <si>
    <t xml:space="preserve"> Один получатель</t>
  </si>
  <si>
    <t>Один должник</t>
  </si>
  <si>
    <t>Одно уведомление</t>
  </si>
  <si>
    <t xml:space="preserve">Подготовка документов в связи с прекращением выплат  </t>
  </si>
  <si>
    <t xml:space="preserve"> Подготовить решение о прекращении выплаты субсидии в связи с задолженностью по оплате за ЖКУ</t>
  </si>
  <si>
    <t>Один получатель</t>
  </si>
  <si>
    <t>Hегистрация личных   дел в журнале  регистрации (присваивание регистрационного номера)</t>
  </si>
  <si>
    <t>Выдача бланка «подтверждение семьи» на руки для подписания всеми совершенно-летними лицами семьи о предоставлении достоверных сведений: о составе семьи и источниках дохода, которые могут подвергаться проверке путем запроса или посещения на дому в сомнительных случаях</t>
  </si>
  <si>
    <t>Подписание заявления  получателем    пособия</t>
  </si>
  <si>
    <t xml:space="preserve">Проверить правильность заполнения заявления о назначении (перерасчете) пособия </t>
  </si>
  <si>
    <t xml:space="preserve">Проверить правильность расчета среднедушевого дохода. </t>
  </si>
  <si>
    <t>Интервьюирование заявителя заполнение заявления (соглашения об участии в программе жил. субсидий)</t>
  </si>
  <si>
    <t>II.3</t>
  </si>
  <si>
    <t>II.4</t>
  </si>
  <si>
    <t>II.6</t>
  </si>
  <si>
    <t>II.7</t>
  </si>
  <si>
    <t>II.8</t>
  </si>
  <si>
    <t>II.9</t>
  </si>
  <si>
    <t>Снятие с учета получателей субсидий</t>
  </si>
  <si>
    <t xml:space="preserve">Проконтролировать истечение сроков предоставления  субсидий. </t>
  </si>
  <si>
    <t>Подобрать личное   дело.</t>
  </si>
  <si>
    <t>Передать личное   дело на хранение.</t>
  </si>
  <si>
    <t>Получить результаты перерасчета и произвести выборочную проверку правильности перерасчета</t>
  </si>
  <si>
    <t>Одна субсидия</t>
  </si>
  <si>
    <t>Архивация баз данных</t>
  </si>
  <si>
    <t>Оформление актов на прекращение или продление выплаты пособия в связи с оценкой доходов</t>
  </si>
  <si>
    <t>Один акт</t>
  </si>
  <si>
    <t>Подготовка документов в связи с прекращением выплат</t>
  </si>
  <si>
    <t>Подобрать личное дело.</t>
  </si>
  <si>
    <t>Подобрать из картотеки лицевой счет, сделать отметку о закрытии лицевого счета, указать дату и причину закрытия лицевого счета, дату последней выплаты.</t>
  </si>
  <si>
    <t>Распечатать выплатные формы о закрытии  выплаты, справки на закрытие выплаты. Зарегистрировать закрытие лицевого счета в книге-реестре.</t>
  </si>
  <si>
    <t>Передать лицевой счет и личное   дело на хранение.</t>
  </si>
  <si>
    <t>Передать справку о прекращении  выплаты детских пособий на руки или  отдать на отправление.</t>
  </si>
  <si>
    <t>Назначение повышенного пособия</t>
  </si>
  <si>
    <t xml:space="preserve">Одно пособие </t>
  </si>
  <si>
    <t>Контроль выплаты повышенного пособия</t>
  </si>
  <si>
    <t>Работа с  органами ЗАГС по снятию с учета одиноких мам ( при появлении актовой записи об установлении отцовства: работа с базой данных по извещениям из ЗАГСа, передача информации специалисту на участок для закрытия дела, извещение получателя и приглашение на переоформление пособия)</t>
  </si>
  <si>
    <t>Одно извещение</t>
  </si>
  <si>
    <r>
      <t xml:space="preserve">Прием заявлений на  </t>
    </r>
    <r>
      <rPr>
        <b/>
        <sz val="12"/>
        <rFont val="Times New Roman"/>
        <family val="1"/>
      </rPr>
      <t>перерасчет  размера ежемесячного детского</t>
    </r>
    <r>
      <rPr>
        <sz val="12"/>
        <rFont val="Times New Roman"/>
        <family val="1"/>
      </rPr>
      <t xml:space="preserve"> пособия  от  граждан, ранее получавших  пособие в повышенном размере</t>
    </r>
  </si>
  <si>
    <t>Перерасчет детских пособий (индивидуальный) в том числе в связи с  выплатой задолженности и  изменнением размера пособия</t>
  </si>
  <si>
    <t>Перерасчетов</t>
  </si>
  <si>
    <t>Количество  получателей пособий на детей в возрасте  до 1,5 лет, которым пособие было назначено впервые</t>
  </si>
  <si>
    <t>10.1</t>
  </si>
  <si>
    <t>10.2</t>
  </si>
  <si>
    <t>10.3</t>
  </si>
  <si>
    <t>II.  Расчет, назначение, перерасчет в связи с изменением цен и тарифов, приостановка и прекращение предоставления жилищных субсидий</t>
  </si>
  <si>
    <t>Количество получателей  жилищных субсидий, которым перерасчет был произведен в индивидуальном порядке в связи с изменением дохода, состава домохозяйства или др. характеристик получателей</t>
  </si>
  <si>
    <t>Подготовка уведомлений гражданам  о приостановке начислений жилищной субсидии на основании полученной информации о задолженности</t>
  </si>
  <si>
    <t>Ввод информации о заявителе в базу и назначение субсидии при переаттестации</t>
  </si>
  <si>
    <t>Ввод в базу данных информации о новом клиенте из представленных документов Назначение жилищных субсидий на основании представленных документов</t>
  </si>
  <si>
    <t>II.10</t>
  </si>
  <si>
    <t xml:space="preserve">Подобрать дело с полки, </t>
  </si>
  <si>
    <t>Ввести в базу данных информацию о  клиенте из представленных документов на продление выплаты Осуществить перерасчет детских пособий ( доплаты)</t>
  </si>
  <si>
    <t>Осуществить формирование  и выпуск машинных форм документов  о назначении пособия. Составить протокол выплат</t>
  </si>
  <si>
    <t>Подписать исполнителем</t>
  </si>
  <si>
    <t>Формирование и выпуск машинных форм выплатных документов на ежемесячные пособия</t>
  </si>
  <si>
    <t>- поручений, списков на выплату через учреждения Сбербанка России, реестров на снятие, реестров на выплату, ведомостей</t>
  </si>
  <si>
    <t>Контроль правильности оформления выплатных списков, реестров</t>
  </si>
  <si>
    <t>Формирование контрольной -инвентаризационной ведомости назначенных пособий</t>
  </si>
  <si>
    <t>Вывод списков в файл и запись  на дискету</t>
  </si>
  <si>
    <t>Оформление ведомостей по задолженности</t>
  </si>
  <si>
    <t>Распечатка ведомостей по выплате задолженности</t>
  </si>
  <si>
    <t xml:space="preserve">Проверка правильности расчета долгов по детским пособиям по годам </t>
  </si>
  <si>
    <t>(сверка задолженности и сверка контрольно-инвентаризационных ведомостей (КИВ))</t>
  </si>
  <si>
    <t>Сверка выплатных документов</t>
  </si>
  <si>
    <t xml:space="preserve">Сверка  выплатных документов с личным делом (новые назначения и перерасчет) Заверить выплатные документы подписью и удостоверить печатью. </t>
  </si>
  <si>
    <t>- обработка сведений о начисленных суммах (сверка раздела 1 и выплатных документов)</t>
  </si>
  <si>
    <t>Проверка списков на двойников (однофамильцев) по участкам</t>
  </si>
  <si>
    <t>Отработка КИВ на номера лицевых счетов получателей в Сбербанке, исправление номеров лицевых счетов</t>
  </si>
  <si>
    <t xml:space="preserve">Отработка КИВ о совпадении номера свидетельства о рождении  ребенка с другими районами </t>
  </si>
  <si>
    <t>Получение сводных учетных форм</t>
  </si>
  <si>
    <t>Получить сводную учетную форму, произвести формирование платежных поручений по источнику финансирования</t>
  </si>
  <si>
    <t>Одно платежное поручение</t>
  </si>
  <si>
    <t xml:space="preserve">Закрытие выплатного месяца </t>
  </si>
  <si>
    <t>Открытие выплатного месяца</t>
  </si>
  <si>
    <t>Учет произведенных выплат</t>
  </si>
  <si>
    <t>Вести документацию аналитического учета в установленных формах учета ( книгах, журналах)</t>
  </si>
  <si>
    <t>Одна запись</t>
  </si>
  <si>
    <t>Анализ начислений</t>
  </si>
  <si>
    <t>Осуществить контроль начисленных сумм по источникам финансирования</t>
  </si>
  <si>
    <t xml:space="preserve">Ведение бухгалтерского учета, операций по выплате  </t>
  </si>
  <si>
    <t>Провести работу по учету финансирования, кассовых расходов, фактических расходов, средств на выплату пособий</t>
  </si>
  <si>
    <t>Одна позиция в журнале учета</t>
  </si>
  <si>
    <t>Составление квартальных и уточняющих заявок на суммы средств, требуемых для выплаты  детского пособия</t>
  </si>
  <si>
    <t xml:space="preserve">Провести анализ о выплаченных суммах </t>
  </si>
  <si>
    <t>Сопоставить данные с предыдущим отчетом</t>
  </si>
  <si>
    <t>Составить заявки на право расходования средств по источникам финансирования, видам произведенных выплат.</t>
  </si>
  <si>
    <t>Составить дополнительные заявки</t>
  </si>
  <si>
    <t>Одна заявка</t>
  </si>
  <si>
    <t xml:space="preserve">  Работа с исполнительными листами и судебными решениями</t>
  </si>
  <si>
    <t>Работа с исполнительными листами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</si>
</sst>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7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Palatino Linotype"/>
      <family val="1"/>
    </font>
    <font>
      <b/>
      <sz val="14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20"/>
      <color indexed="12"/>
      <name val="Arial"/>
      <family val="2"/>
    </font>
    <font>
      <sz val="20"/>
      <color indexed="12"/>
      <name val="Times New Roman"/>
      <family val="1"/>
    </font>
    <font>
      <sz val="20"/>
      <color indexed="12"/>
      <name val="Arial Cyr"/>
      <family val="0"/>
    </font>
    <font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20"/>
      <color indexed="12"/>
      <name val="Times New Roman"/>
      <family val="1"/>
    </font>
    <font>
      <b/>
      <sz val="2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20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sz val="16"/>
      <color indexed="12"/>
      <name val="Arial Cyr"/>
      <family val="0"/>
    </font>
    <font>
      <b/>
      <sz val="20"/>
      <color indexed="12"/>
      <name val="Palatino Linotype"/>
      <family val="1"/>
    </font>
    <font>
      <sz val="20"/>
      <color indexed="12"/>
      <name val="Arial"/>
      <family val="2"/>
    </font>
    <font>
      <b/>
      <sz val="16"/>
      <color indexed="12"/>
      <name val="Palatino Linotype"/>
      <family val="1"/>
    </font>
    <font>
      <sz val="8"/>
      <name val="Tahoma"/>
      <family val="0"/>
    </font>
    <font>
      <b/>
      <sz val="8"/>
      <name val="Tahoma"/>
      <family val="0"/>
    </font>
    <font>
      <sz val="22"/>
      <name val="Arial Cyr"/>
      <family val="0"/>
    </font>
    <font>
      <sz val="22"/>
      <color indexed="12"/>
      <name val="Arial Cyr"/>
      <family val="0"/>
    </font>
    <font>
      <sz val="10"/>
      <color indexed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8"/>
      <color indexed="12"/>
      <name val="Arial Cyr"/>
      <family val="0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u val="single"/>
      <sz val="20"/>
      <name val="Arial"/>
      <family val="2"/>
    </font>
    <font>
      <sz val="8"/>
      <name val="Times New Roman"/>
      <family val="1"/>
    </font>
    <font>
      <i/>
      <sz val="14"/>
      <name val="Times New Roman"/>
      <family val="1"/>
    </font>
    <font>
      <sz val="12"/>
      <name val="Tahoma"/>
      <family val="2"/>
    </font>
    <font>
      <b/>
      <sz val="22"/>
      <color indexed="12"/>
      <name val="Arial Cyr"/>
      <family val="0"/>
    </font>
    <font>
      <b/>
      <u val="single"/>
      <sz val="22"/>
      <color indexed="12"/>
      <name val="Arial Cyr"/>
      <family val="0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Arial"/>
      <family val="2"/>
    </font>
    <font>
      <b/>
      <sz val="12"/>
      <color indexed="16"/>
      <name val="Arial Cyr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1" xfId="0" applyFont="1" applyBorder="1" applyAlignment="1">
      <alignment vertical="top" wrapText="1"/>
    </xf>
    <xf numFmtId="2" fontId="20" fillId="0" borderId="1" xfId="0" applyNumberFormat="1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4" fillId="0" borderId="1" xfId="0" applyFont="1" applyBorder="1" applyAlignment="1">
      <alignment vertical="top" wrapText="1"/>
    </xf>
    <xf numFmtId="2" fontId="24" fillId="0" borderId="1" xfId="0" applyNumberFormat="1" applyFont="1" applyBorder="1" applyAlignment="1">
      <alignment vertical="top" wrapText="1"/>
    </xf>
    <xf numFmtId="0" fontId="28" fillId="0" borderId="0" xfId="0" applyFont="1" applyBorder="1" applyAlignment="1">
      <alignment/>
    </xf>
    <xf numFmtId="3" fontId="2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2" fontId="2" fillId="0" borderId="0" xfId="0" applyNumberFormat="1" applyFont="1" applyBorder="1" applyAlignment="1">
      <alignment vertical="top" wrapText="1"/>
    </xf>
    <xf numFmtId="0" fontId="33" fillId="0" borderId="0" xfId="0" applyFont="1" applyBorder="1" applyAlignment="1">
      <alignment/>
    </xf>
    <xf numFmtId="0" fontId="41" fillId="0" borderId="0" xfId="0" applyFont="1" applyBorder="1" applyAlignment="1">
      <alignment vertical="top" wrapText="1"/>
    </xf>
    <xf numFmtId="0" fontId="24" fillId="0" borderId="1" xfId="0" applyFont="1" applyBorder="1" applyAlignment="1">
      <alignment vertical="top"/>
    </xf>
    <xf numFmtId="2" fontId="24" fillId="0" borderId="1" xfId="0" applyNumberFormat="1" applyFont="1" applyBorder="1" applyAlignment="1">
      <alignment vertical="top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2" fillId="0" borderId="1" xfId="0" applyFont="1" applyFill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35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4" fontId="39" fillId="0" borderId="0" xfId="0" applyNumberFormat="1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justify" vertical="top" wrapText="1"/>
    </xf>
    <xf numFmtId="0" fontId="40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top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/>
    </xf>
    <xf numFmtId="0" fontId="29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24" fillId="0" borderId="0" xfId="0" applyFont="1" applyBorder="1" applyAlignment="1">
      <alignment vertical="top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49" fontId="2" fillId="0" borderId="1" xfId="0" applyNumberFormat="1" applyFont="1" applyBorder="1" applyAlignment="1">
      <alignment vertical="top" wrapText="1"/>
    </xf>
    <xf numFmtId="0" fontId="16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3" fontId="2" fillId="3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3" fontId="2" fillId="4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vertical="top" wrapText="1"/>
    </xf>
    <xf numFmtId="4" fontId="18" fillId="0" borderId="0" xfId="0" applyNumberFormat="1" applyFont="1" applyBorder="1" applyAlignment="1">
      <alignment/>
    </xf>
    <xf numFmtId="0" fontId="41" fillId="3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2" fillId="0" borderId="1" xfId="0" applyNumberFormat="1" applyFont="1" applyBorder="1" applyAlignment="1">
      <alignment horizontal="right" vertical="top" wrapText="1"/>
    </xf>
    <xf numFmtId="0" fontId="11" fillId="0" borderId="0" xfId="0" applyFont="1" applyFill="1" applyBorder="1" applyAlignment="1">
      <alignment/>
    </xf>
    <xf numFmtId="0" fontId="26" fillId="0" borderId="1" xfId="0" applyFont="1" applyFill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0" fontId="5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/>
    </xf>
    <xf numFmtId="0" fontId="4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6" fillId="0" borderId="3" xfId="0" applyFont="1" applyBorder="1" applyAlignment="1">
      <alignment vertical="top" wrapText="1"/>
    </xf>
    <xf numFmtId="0" fontId="56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6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6" fillId="0" borderId="4" xfId="0" applyFont="1" applyBorder="1" applyAlignment="1">
      <alignment vertical="top"/>
    </xf>
    <xf numFmtId="0" fontId="56" fillId="0" borderId="4" xfId="0" applyFont="1" applyBorder="1" applyAlignment="1">
      <alignment vertical="top" wrapText="1"/>
    </xf>
    <xf numFmtId="0" fontId="56" fillId="0" borderId="2" xfId="0" applyFont="1" applyBorder="1" applyAlignment="1">
      <alignment vertical="top" wrapText="1"/>
    </xf>
    <xf numFmtId="0" fontId="23" fillId="0" borderId="4" xfId="0" applyFont="1" applyFill="1" applyBorder="1" applyAlignment="1">
      <alignment vertical="top"/>
    </xf>
    <xf numFmtId="0" fontId="56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6" fillId="0" borderId="7" xfId="0" applyFont="1" applyBorder="1" applyAlignment="1">
      <alignment horizontal="center" vertical="top" wrapText="1"/>
    </xf>
    <xf numFmtId="0" fontId="55" fillId="0" borderId="4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6" fillId="0" borderId="9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4" fontId="56" fillId="0" borderId="1" xfId="0" applyNumberFormat="1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6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3" fontId="56" fillId="0" borderId="1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6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3" fillId="0" borderId="11" xfId="0" applyFont="1" applyFill="1" applyBorder="1" applyAlignment="1">
      <alignment vertical="top"/>
    </xf>
    <xf numFmtId="2" fontId="56" fillId="0" borderId="1" xfId="0" applyNumberFormat="1" applyFont="1" applyBorder="1" applyAlignment="1">
      <alignment vertical="top" wrapText="1"/>
    </xf>
    <xf numFmtId="3" fontId="56" fillId="4" borderId="1" xfId="0" applyNumberFormat="1" applyFont="1" applyFill="1" applyBorder="1" applyAlignment="1">
      <alignment vertical="top" wrapText="1"/>
    </xf>
    <xf numFmtId="3" fontId="56" fillId="2" borderId="1" xfId="0" applyNumberFormat="1" applyFont="1" applyFill="1" applyBorder="1" applyAlignment="1">
      <alignment vertical="top" wrapText="1"/>
    </xf>
    <xf numFmtId="3" fontId="2" fillId="3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56" fillId="2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56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2" fontId="56" fillId="0" borderId="1" xfId="0" applyNumberFormat="1" applyFont="1" applyBorder="1" applyAlignment="1">
      <alignment horizontal="center" vertical="top" wrapText="1"/>
    </xf>
    <xf numFmtId="3" fontId="31" fillId="0" borderId="1" xfId="0" applyNumberFormat="1" applyFont="1" applyBorder="1" applyAlignment="1">
      <alignment vertical="top"/>
    </xf>
    <xf numFmtId="3" fontId="31" fillId="0" borderId="1" xfId="0" applyNumberFormat="1" applyFont="1" applyBorder="1" applyAlignment="1">
      <alignment horizontal="right" vertical="top"/>
    </xf>
    <xf numFmtId="166" fontId="14" fillId="0" borderId="0" xfId="0" applyNumberFormat="1" applyFont="1" applyBorder="1" applyAlignment="1">
      <alignment vertical="top" wrapText="1"/>
    </xf>
    <xf numFmtId="165" fontId="0" fillId="0" borderId="0" xfId="0" applyNumberFormat="1" applyBorder="1" applyAlignment="1">
      <alignment/>
    </xf>
    <xf numFmtId="2" fontId="39" fillId="0" borderId="0" xfId="0" applyNumberFormat="1" applyFont="1" applyBorder="1" applyAlignment="1">
      <alignment horizontal="left" vertical="top" wrapText="1"/>
    </xf>
    <xf numFmtId="2" fontId="14" fillId="0" borderId="0" xfId="0" applyNumberFormat="1" applyFont="1" applyBorder="1" applyAlignment="1">
      <alignment vertical="top" wrapText="1"/>
    </xf>
    <xf numFmtId="2" fontId="13" fillId="0" borderId="0" xfId="0" applyNumberFormat="1" applyFont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Border="1" applyAlignment="1">
      <alignment/>
    </xf>
    <xf numFmtId="0" fontId="3" fillId="4" borderId="1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13" fillId="4" borderId="15" xfId="0" applyFont="1" applyFill="1" applyBorder="1" applyAlignment="1">
      <alignment vertical="top"/>
    </xf>
    <xf numFmtId="0" fontId="14" fillId="4" borderId="16" xfId="0" applyFont="1" applyFill="1" applyBorder="1" applyAlignment="1">
      <alignment vertical="top" wrapText="1"/>
    </xf>
    <xf numFmtId="4" fontId="13" fillId="4" borderId="17" xfId="0" applyNumberFormat="1" applyFont="1" applyFill="1" applyBorder="1" applyAlignment="1">
      <alignment vertical="top" wrapText="1"/>
    </xf>
    <xf numFmtId="0" fontId="13" fillId="4" borderId="18" xfId="0" applyFont="1" applyFill="1" applyBorder="1" applyAlignment="1">
      <alignment vertical="top"/>
    </xf>
    <xf numFmtId="0" fontId="60" fillId="4" borderId="1" xfId="0" applyFont="1" applyFill="1" applyBorder="1" applyAlignment="1">
      <alignment vertical="top" wrapText="1"/>
    </xf>
    <xf numFmtId="0" fontId="14" fillId="4" borderId="19" xfId="0" applyFont="1" applyFill="1" applyBorder="1" applyAlignment="1">
      <alignment vertical="top" wrapText="1"/>
    </xf>
    <xf numFmtId="0" fontId="3" fillId="4" borderId="20" xfId="0" applyFont="1" applyFill="1" applyBorder="1" applyAlignment="1">
      <alignment vertical="top"/>
    </xf>
    <xf numFmtId="0" fontId="0" fillId="4" borderId="1" xfId="0" applyFill="1" applyBorder="1" applyAlignment="1">
      <alignment/>
    </xf>
    <xf numFmtId="165" fontId="0" fillId="4" borderId="19" xfId="0" applyNumberFormat="1" applyFill="1" applyBorder="1" applyAlignment="1">
      <alignment/>
    </xf>
    <xf numFmtId="0" fontId="8" fillId="4" borderId="21" xfId="0" applyFont="1" applyFill="1" applyBorder="1" applyAlignment="1">
      <alignment vertical="top" wrapText="1"/>
    </xf>
    <xf numFmtId="0" fontId="8" fillId="4" borderId="18" xfId="0" applyFont="1" applyFill="1" applyBorder="1" applyAlignment="1">
      <alignment vertical="top" wrapText="1"/>
    </xf>
    <xf numFmtId="0" fontId="8" fillId="4" borderId="22" xfId="0" applyFont="1" applyFill="1" applyBorder="1" applyAlignment="1">
      <alignment vertical="top" wrapText="1"/>
    </xf>
    <xf numFmtId="0" fontId="3" fillId="4" borderId="22" xfId="0" applyFont="1" applyFill="1" applyBorder="1" applyAlignment="1">
      <alignment vertical="top"/>
    </xf>
    <xf numFmtId="2" fontId="13" fillId="4" borderId="23" xfId="0" applyNumberFormat="1" applyFont="1" applyFill="1" applyBorder="1" applyAlignment="1">
      <alignment horizontal="right" vertical="top" wrapText="1"/>
    </xf>
    <xf numFmtId="0" fontId="0" fillId="4" borderId="24" xfId="0" applyFill="1" applyBorder="1" applyAlignment="1">
      <alignment/>
    </xf>
    <xf numFmtId="165" fontId="0" fillId="4" borderId="25" xfId="0" applyNumberFormat="1" applyFill="1" applyBorder="1" applyAlignment="1">
      <alignment/>
    </xf>
    <xf numFmtId="166" fontId="0" fillId="4" borderId="19" xfId="0" applyNumberFormat="1" applyFill="1" applyBorder="1" applyAlignment="1">
      <alignment/>
    </xf>
    <xf numFmtId="166" fontId="0" fillId="4" borderId="25" xfId="0" applyNumberFormat="1" applyFill="1" applyBorder="1" applyAlignment="1">
      <alignment/>
    </xf>
    <xf numFmtId="0" fontId="13" fillId="4" borderId="26" xfId="0" applyFont="1" applyFill="1" applyBorder="1" applyAlignment="1">
      <alignment vertical="top"/>
    </xf>
    <xf numFmtId="0" fontId="60" fillId="4" borderId="4" xfId="0" applyFont="1" applyFill="1" applyBorder="1" applyAlignment="1">
      <alignment vertical="top" wrapText="1"/>
    </xf>
    <xf numFmtId="0" fontId="14" fillId="4" borderId="27" xfId="0" applyFont="1" applyFill="1" applyBorder="1" applyAlignment="1">
      <alignment vertical="top" wrapText="1"/>
    </xf>
    <xf numFmtId="0" fontId="3" fillId="4" borderId="28" xfId="0" applyFont="1" applyFill="1" applyBorder="1" applyAlignment="1">
      <alignment vertical="top"/>
    </xf>
    <xf numFmtId="4" fontId="13" fillId="4" borderId="29" xfId="0" applyNumberFormat="1" applyFont="1" applyFill="1" applyBorder="1" applyAlignment="1">
      <alignment vertical="top" wrapText="1"/>
    </xf>
    <xf numFmtId="0" fontId="13" fillId="4" borderId="28" xfId="0" applyFont="1" applyFill="1" applyBorder="1" applyAlignment="1">
      <alignment vertical="top"/>
    </xf>
    <xf numFmtId="0" fontId="0" fillId="4" borderId="19" xfId="0" applyFill="1" applyBorder="1" applyAlignment="1">
      <alignment/>
    </xf>
    <xf numFmtId="0" fontId="3" fillId="4" borderId="30" xfId="0" applyFont="1" applyFill="1" applyBorder="1" applyAlignment="1">
      <alignment vertical="top"/>
    </xf>
    <xf numFmtId="0" fontId="13" fillId="4" borderId="31" xfId="0" applyFont="1" applyFill="1" applyBorder="1" applyAlignment="1">
      <alignment vertical="top"/>
    </xf>
    <xf numFmtId="0" fontId="13" fillId="4" borderId="16" xfId="0" applyFont="1" applyFill="1" applyBorder="1" applyAlignment="1">
      <alignment vertical="top" wrapText="1"/>
    </xf>
    <xf numFmtId="0" fontId="50" fillId="0" borderId="0" xfId="0" applyFont="1" applyAlignment="1">
      <alignment wrapText="1"/>
    </xf>
    <xf numFmtId="165" fontId="51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59" fillId="0" borderId="32" xfId="0" applyFont="1" applyFill="1" applyBorder="1" applyAlignment="1">
      <alignment horizontal="center" vertical="top" wrapText="1"/>
    </xf>
    <xf numFmtId="49" fontId="3" fillId="4" borderId="33" xfId="0" applyNumberFormat="1" applyFont="1" applyFill="1" applyBorder="1" applyAlignment="1">
      <alignment horizontal="center" vertical="top" wrapText="1"/>
    </xf>
    <xf numFmtId="49" fontId="3" fillId="4" borderId="34" xfId="0" applyNumberFormat="1" applyFont="1" applyFill="1" applyBorder="1" applyAlignment="1">
      <alignment horizontal="center" vertical="top" wrapText="1"/>
    </xf>
    <xf numFmtId="49" fontId="3" fillId="4" borderId="35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4" fontId="13" fillId="4" borderId="35" xfId="0" applyNumberFormat="1" applyFont="1" applyFill="1" applyBorder="1" applyAlignment="1">
      <alignment vertical="top" wrapText="1"/>
    </xf>
    <xf numFmtId="0" fontId="14" fillId="4" borderId="34" xfId="0" applyFont="1" applyFill="1" applyBorder="1" applyAlignment="1">
      <alignment vertical="top" wrapText="1"/>
    </xf>
    <xf numFmtId="0" fontId="0" fillId="4" borderId="5" xfId="0" applyFill="1" applyBorder="1" applyAlignment="1">
      <alignment/>
    </xf>
    <xf numFmtId="165" fontId="0" fillId="4" borderId="29" xfId="0" applyNumberFormat="1" applyFill="1" applyBorder="1" applyAlignment="1">
      <alignment/>
    </xf>
    <xf numFmtId="0" fontId="60" fillId="4" borderId="9" xfId="0" applyFont="1" applyFill="1" applyBorder="1" applyAlignment="1">
      <alignment vertical="top" wrapText="1"/>
    </xf>
    <xf numFmtId="0" fontId="14" fillId="4" borderId="3" xfId="0" applyFont="1" applyFill="1" applyBorder="1" applyAlignment="1">
      <alignment vertical="top" wrapText="1"/>
    </xf>
    <xf numFmtId="0" fontId="13" fillId="4" borderId="20" xfId="0" applyFont="1" applyFill="1" applyBorder="1" applyAlignment="1">
      <alignment vertical="top"/>
    </xf>
    <xf numFmtId="0" fontId="14" fillId="4" borderId="36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/>
    </xf>
    <xf numFmtId="0" fontId="0" fillId="4" borderId="2" xfId="0" applyFill="1" applyBorder="1" applyAlignment="1">
      <alignment/>
    </xf>
    <xf numFmtId="165" fontId="0" fillId="4" borderId="37" xfId="0" applyNumberFormat="1" applyFill="1" applyBorder="1" applyAlignment="1">
      <alignment/>
    </xf>
    <xf numFmtId="165" fontId="2" fillId="0" borderId="0" xfId="0" applyNumberFormat="1" applyFont="1" applyBorder="1" applyAlignment="1">
      <alignment vertical="top" wrapText="1"/>
    </xf>
    <xf numFmtId="4" fontId="13" fillId="4" borderId="38" xfId="0" applyNumberFormat="1" applyFont="1" applyFill="1" applyBorder="1" applyAlignment="1">
      <alignment vertical="top" wrapText="1"/>
    </xf>
    <xf numFmtId="165" fontId="0" fillId="4" borderId="1" xfId="0" applyNumberFormat="1" applyFill="1" applyBorder="1" applyAlignment="1">
      <alignment/>
    </xf>
    <xf numFmtId="166" fontId="0" fillId="4" borderId="1" xfId="0" applyNumberFormat="1" applyFill="1" applyBorder="1" applyAlignment="1">
      <alignment/>
    </xf>
    <xf numFmtId="166" fontId="2" fillId="0" borderId="0" xfId="0" applyNumberFormat="1" applyFont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4" fontId="11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 vertical="top" wrapText="1"/>
    </xf>
    <xf numFmtId="49" fontId="64" fillId="0" borderId="1" xfId="0" applyNumberFormat="1" applyFont="1" applyFill="1" applyBorder="1" applyAlignment="1">
      <alignment vertical="top"/>
    </xf>
    <xf numFmtId="2" fontId="67" fillId="0" borderId="0" xfId="0" applyNumberFormat="1" applyFont="1" applyBorder="1" applyAlignment="1">
      <alignment horizontal="left" vertical="top" wrapText="1"/>
    </xf>
    <xf numFmtId="165" fontId="33" fillId="0" borderId="0" xfId="0" applyNumberFormat="1" applyFont="1" applyBorder="1" applyAlignment="1">
      <alignment horizontal="left"/>
    </xf>
    <xf numFmtId="4" fontId="13" fillId="4" borderId="14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56" fillId="0" borderId="1" xfId="0" applyNumberFormat="1" applyFont="1" applyFill="1" applyBorder="1" applyAlignment="1">
      <alignment vertical="top" wrapText="1"/>
    </xf>
    <xf numFmtId="1" fontId="56" fillId="2" borderId="1" xfId="0" applyNumberFormat="1" applyFont="1" applyFill="1" applyBorder="1" applyAlignment="1">
      <alignment vertical="top" wrapText="1"/>
    </xf>
    <xf numFmtId="0" fontId="56" fillId="2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/>
    </xf>
    <xf numFmtId="49" fontId="2" fillId="5" borderId="1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68" fillId="0" borderId="0" xfId="0" applyFont="1" applyAlignment="1">
      <alignment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right" vertical="top" wrapText="1"/>
    </xf>
    <xf numFmtId="4" fontId="24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28" fillId="0" borderId="1" xfId="0" applyFont="1" applyBorder="1" applyAlignment="1">
      <alignment/>
    </xf>
    <xf numFmtId="0" fontId="56" fillId="4" borderId="5" xfId="0" applyFont="1" applyFill="1" applyBorder="1" applyAlignment="1">
      <alignment horizontal="right" vertical="top" wrapText="1"/>
    </xf>
    <xf numFmtId="0" fontId="56" fillId="0" borderId="4" xfId="0" applyFont="1" applyBorder="1" applyAlignment="1">
      <alignment horizontal="right" vertical="top" wrapText="1"/>
    </xf>
    <xf numFmtId="4" fontId="31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2" fontId="27" fillId="0" borderId="1" xfId="0" applyNumberFormat="1" applyFont="1" applyBorder="1" applyAlignment="1">
      <alignment vertical="top" wrapText="1"/>
    </xf>
    <xf numFmtId="4" fontId="31" fillId="0" borderId="1" xfId="0" applyNumberFormat="1" applyFont="1" applyBorder="1" applyAlignment="1">
      <alignment vertical="top"/>
    </xf>
    <xf numFmtId="0" fontId="45" fillId="0" borderId="1" xfId="0" applyFont="1" applyBorder="1" applyAlignment="1">
      <alignment vertical="top" wrapText="1"/>
    </xf>
    <xf numFmtId="0" fontId="45" fillId="0" borderId="1" xfId="0" applyFont="1" applyBorder="1" applyAlignment="1">
      <alignment vertical="top"/>
    </xf>
    <xf numFmtId="2" fontId="45" fillId="0" borderId="1" xfId="0" applyNumberFormat="1" applyFont="1" applyBorder="1" applyAlignment="1">
      <alignment vertical="top"/>
    </xf>
    <xf numFmtId="0" fontId="46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/>
    </xf>
    <xf numFmtId="0" fontId="46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31" fillId="0" borderId="4" xfId="0" applyFont="1" applyBorder="1" applyAlignment="1">
      <alignment vertical="top"/>
    </xf>
    <xf numFmtId="0" fontId="28" fillId="0" borderId="4" xfId="0" applyFont="1" applyBorder="1" applyAlignment="1">
      <alignment/>
    </xf>
    <xf numFmtId="4" fontId="31" fillId="0" borderId="4" xfId="0" applyNumberFormat="1" applyFont="1" applyBorder="1" applyAlignment="1">
      <alignment vertical="top" wrapText="1"/>
    </xf>
    <xf numFmtId="0" fontId="26" fillId="0" borderId="5" xfId="0" applyFont="1" applyBorder="1" applyAlignment="1">
      <alignment vertical="top"/>
    </xf>
    <xf numFmtId="0" fontId="27" fillId="0" borderId="5" xfId="0" applyFont="1" applyBorder="1" applyAlignment="1">
      <alignment vertical="top"/>
    </xf>
    <xf numFmtId="2" fontId="27" fillId="0" borderId="5" xfId="0" applyNumberFormat="1" applyFont="1" applyBorder="1" applyAlignment="1">
      <alignment vertical="top"/>
    </xf>
    <xf numFmtId="0" fontId="32" fillId="0" borderId="9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3" fontId="56" fillId="4" borderId="4" xfId="0" applyNumberFormat="1" applyFont="1" applyFill="1" applyBorder="1" applyAlignment="1">
      <alignment horizontal="right" vertical="top" wrapText="1"/>
    </xf>
    <xf numFmtId="0" fontId="56" fillId="4" borderId="2" xfId="0" applyFont="1" applyFill="1" applyBorder="1" applyAlignment="1">
      <alignment horizontal="right" vertical="top" wrapText="1"/>
    </xf>
    <xf numFmtId="0" fontId="17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/>
    </xf>
    <xf numFmtId="0" fontId="18" fillId="0" borderId="10" xfId="0" applyFont="1" applyBorder="1" applyAlignment="1">
      <alignment/>
    </xf>
    <xf numFmtId="4" fontId="32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6" fillId="0" borderId="4" xfId="0" applyFont="1" applyBorder="1" applyAlignment="1">
      <alignment horizontal="left" vertical="top" wrapText="1"/>
    </xf>
    <xf numFmtId="0" fontId="56" fillId="0" borderId="2" xfId="0" applyFont="1" applyBorder="1" applyAlignment="1">
      <alignment horizontal="left" vertical="top" wrapText="1"/>
    </xf>
    <xf numFmtId="0" fontId="56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6" fillId="0" borderId="3" xfId="0" applyFont="1" applyBorder="1" applyAlignment="1">
      <alignment vertical="top" wrapText="1"/>
    </xf>
    <xf numFmtId="2" fontId="56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34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4" fontId="2" fillId="0" borderId="1" xfId="2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3" fontId="2" fillId="4" borderId="1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vertical="top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13" fillId="4" borderId="39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/>
    </xf>
    <xf numFmtId="0" fontId="13" fillId="4" borderId="15" xfId="0" applyFont="1" applyFill="1" applyBorder="1" applyAlignment="1">
      <alignment horizontal="left" vertical="top" wrapText="1"/>
    </xf>
    <xf numFmtId="0" fontId="13" fillId="4" borderId="40" xfId="0" applyFont="1" applyFill="1" applyBorder="1" applyAlignment="1">
      <alignment horizontal="left" vertical="top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13" fillId="4" borderId="12" xfId="0" applyFont="1" applyFill="1" applyBorder="1" applyAlignment="1">
      <alignment horizontal="left" vertical="top"/>
    </xf>
    <xf numFmtId="0" fontId="13" fillId="4" borderId="41" xfId="0" applyFont="1" applyFill="1" applyBorder="1" applyAlignment="1">
      <alignment horizontal="left" vertical="top"/>
    </xf>
    <xf numFmtId="0" fontId="13" fillId="4" borderId="33" xfId="0" applyFont="1" applyFill="1" applyBorder="1" applyAlignment="1">
      <alignment horizontal="left" vertical="top"/>
    </xf>
    <xf numFmtId="0" fontId="13" fillId="4" borderId="42" xfId="0" applyFont="1" applyFill="1" applyBorder="1" applyAlignment="1">
      <alignment horizontal="left" vertical="top"/>
    </xf>
    <xf numFmtId="0" fontId="13" fillId="4" borderId="40" xfId="0" applyFont="1" applyFill="1" applyBorder="1" applyAlignment="1">
      <alignment horizontal="left" vertical="top" wrapText="1"/>
    </xf>
    <xf numFmtId="0" fontId="13" fillId="4" borderId="42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56" fillId="0" borderId="2" xfId="0" applyFont="1" applyBorder="1" applyAlignment="1">
      <alignment horizontal="right" vertical="top" wrapText="1"/>
    </xf>
    <xf numFmtId="0" fontId="56" fillId="0" borderId="5" xfId="0" applyFont="1" applyBorder="1" applyAlignment="1">
      <alignment horizontal="right" vertical="top" wrapText="1"/>
    </xf>
    <xf numFmtId="0" fontId="57" fillId="0" borderId="0" xfId="0" applyFont="1" applyFill="1" applyBorder="1" applyAlignment="1">
      <alignment vertical="top" wrapText="1"/>
    </xf>
    <xf numFmtId="0" fontId="31" fillId="0" borderId="1" xfId="0" applyFont="1" applyBorder="1" applyAlignment="1">
      <alignment horizontal="left" vertical="top"/>
    </xf>
    <xf numFmtId="0" fontId="4" fillId="0" borderId="9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6" fillId="0" borderId="6" xfId="0" applyFont="1" applyBorder="1" applyAlignment="1">
      <alignment horizontal="left" vertical="top" wrapText="1"/>
    </xf>
    <xf numFmtId="0" fontId="56" fillId="0" borderId="7" xfId="0" applyFont="1" applyBorder="1" applyAlignment="1">
      <alignment horizontal="left" vertical="top" wrapText="1"/>
    </xf>
    <xf numFmtId="0" fontId="56" fillId="0" borderId="8" xfId="0" applyFont="1" applyBorder="1" applyAlignment="1">
      <alignment horizontal="left" vertical="top" wrapText="1"/>
    </xf>
    <xf numFmtId="4" fontId="56" fillId="0" borderId="1" xfId="0" applyNumberFormat="1" applyFont="1" applyBorder="1" applyAlignment="1">
      <alignment vertical="top" wrapText="1"/>
    </xf>
    <xf numFmtId="3" fontId="56" fillId="2" borderId="1" xfId="0" applyNumberFormat="1" applyFont="1" applyFill="1" applyBorder="1" applyAlignment="1">
      <alignment vertical="top" wrapText="1"/>
    </xf>
    <xf numFmtId="0" fontId="56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56" fillId="4" borderId="2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3" fontId="56" fillId="4" borderId="4" xfId="0" applyNumberFormat="1" applyFont="1" applyFill="1" applyBorder="1" applyAlignment="1">
      <alignment horizontal="right" vertical="top" wrapText="1"/>
    </xf>
    <xf numFmtId="3" fontId="56" fillId="4" borderId="2" xfId="0" applyNumberFormat="1" applyFont="1" applyFill="1" applyBorder="1" applyAlignment="1">
      <alignment horizontal="right" vertical="top" wrapText="1"/>
    </xf>
    <xf numFmtId="3" fontId="56" fillId="4" borderId="5" xfId="0" applyNumberFormat="1" applyFont="1" applyFill="1" applyBorder="1" applyAlignment="1">
      <alignment horizontal="right" vertical="top" wrapText="1"/>
    </xf>
    <xf numFmtId="0" fontId="56" fillId="0" borderId="4" xfId="0" applyFont="1" applyBorder="1" applyAlignment="1">
      <alignment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56" fillId="0" borderId="5" xfId="0" applyFont="1" applyBorder="1" applyAlignment="1">
      <alignment vertical="top" wrapText="1"/>
    </xf>
    <xf numFmtId="0" fontId="56" fillId="0" borderId="6" xfId="0" applyFont="1" applyBorder="1" applyAlignment="1">
      <alignment vertical="top" wrapText="1"/>
    </xf>
    <xf numFmtId="2" fontId="56" fillId="0" borderId="4" xfId="0" applyNumberFormat="1" applyFont="1" applyBorder="1" applyAlignment="1">
      <alignment vertical="top" wrapText="1"/>
    </xf>
    <xf numFmtId="0" fontId="34" fillId="0" borderId="0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left" vertical="top"/>
    </xf>
    <xf numFmtId="16" fontId="56" fillId="0" borderId="4" xfId="0" applyNumberFormat="1" applyFont="1" applyBorder="1" applyAlignment="1">
      <alignment horizontal="left" vertical="top" wrapText="1"/>
    </xf>
    <xf numFmtId="16" fontId="56" fillId="0" borderId="5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16" fontId="56" fillId="0" borderId="2" xfId="0" applyNumberFormat="1" applyFont="1" applyBorder="1" applyAlignment="1">
      <alignment horizontal="left" vertical="top" wrapText="1"/>
    </xf>
    <xf numFmtId="0" fontId="56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32" xfId="0" applyFont="1" applyBorder="1" applyAlignment="1">
      <alignment horizontal="left" vertical="top" wrapText="1"/>
    </xf>
    <xf numFmtId="0" fontId="55" fillId="0" borderId="4" xfId="0" applyFont="1" applyBorder="1" applyAlignment="1">
      <alignment vertical="top" wrapText="1"/>
    </xf>
    <xf numFmtId="0" fontId="55" fillId="0" borderId="2" xfId="0" applyFont="1" applyBorder="1" applyAlignment="1">
      <alignment vertical="top" wrapText="1"/>
    </xf>
    <xf numFmtId="0" fontId="55" fillId="0" borderId="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4" fontId="56" fillId="0" borderId="4" xfId="0" applyNumberFormat="1" applyFont="1" applyBorder="1" applyAlignment="1">
      <alignment horizontal="right" vertical="top" wrapText="1"/>
    </xf>
    <xf numFmtId="4" fontId="56" fillId="0" borderId="2" xfId="0" applyNumberFormat="1" applyFont="1" applyBorder="1" applyAlignment="1">
      <alignment horizontal="right" vertical="top" wrapText="1"/>
    </xf>
    <xf numFmtId="4" fontId="56" fillId="0" borderId="5" xfId="0" applyNumberFormat="1" applyFont="1" applyBorder="1" applyAlignment="1">
      <alignment horizontal="right" vertical="top" wrapText="1"/>
    </xf>
    <xf numFmtId="3" fontId="56" fillId="0" borderId="1" xfId="0" applyNumberFormat="1" applyFont="1" applyBorder="1" applyAlignment="1">
      <alignment vertical="top" wrapText="1"/>
    </xf>
    <xf numFmtId="3" fontId="56" fillId="0" borderId="4" xfId="0" applyNumberFormat="1" applyFont="1" applyBorder="1" applyAlignment="1">
      <alignment horizontal="right" vertical="top" wrapText="1"/>
    </xf>
    <xf numFmtId="3" fontId="56" fillId="0" borderId="2" xfId="0" applyNumberFormat="1" applyFont="1" applyBorder="1" applyAlignment="1">
      <alignment horizontal="right" vertical="top" wrapText="1"/>
    </xf>
    <xf numFmtId="3" fontId="56" fillId="0" borderId="5" xfId="0" applyNumberFormat="1" applyFont="1" applyBorder="1" applyAlignment="1">
      <alignment horizontal="right" vertical="top" wrapText="1"/>
    </xf>
    <xf numFmtId="3" fontId="56" fillId="2" borderId="4" xfId="0" applyNumberFormat="1" applyFont="1" applyFill="1" applyBorder="1" applyAlignment="1">
      <alignment vertical="top" wrapText="1"/>
    </xf>
    <xf numFmtId="0" fontId="56" fillId="2" borderId="2" xfId="0" applyFont="1" applyFill="1" applyBorder="1" applyAlignment="1">
      <alignment vertical="top" wrapText="1"/>
    </xf>
    <xf numFmtId="0" fontId="56" fillId="2" borderId="5" xfId="0" applyFont="1" applyFill="1" applyBorder="1" applyAlignment="1">
      <alignment vertical="top" wrapText="1"/>
    </xf>
    <xf numFmtId="3" fontId="56" fillId="4" borderId="1" xfId="0" applyNumberFormat="1" applyFont="1" applyFill="1" applyBorder="1" applyAlignment="1">
      <alignment vertical="top" wrapText="1"/>
    </xf>
    <xf numFmtId="0" fontId="56" fillId="4" borderId="1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2"/>
  <sheetViews>
    <sheetView tabSelected="1" zoomScale="75" zoomScaleNormal="75" workbookViewId="0" topLeftCell="A1">
      <selection activeCell="E9" sqref="E9"/>
    </sheetView>
  </sheetViews>
  <sheetFormatPr defaultColWidth="9.125" defaultRowHeight="12.75"/>
  <cols>
    <col min="3" max="3" width="97.125" style="0" customWidth="1"/>
    <col min="4" max="4" width="18.875" style="2" customWidth="1"/>
    <col min="5" max="5" width="16.375" style="2" bestFit="1" customWidth="1"/>
    <col min="6" max="6" width="20.75390625" style="2" customWidth="1"/>
    <col min="7" max="7" width="9.125" style="2" customWidth="1"/>
    <col min="8" max="8" width="14.125" style="0" customWidth="1"/>
    <col min="10" max="10" width="97.125" style="0" customWidth="1"/>
    <col min="11" max="11" width="18.875" style="2" customWidth="1"/>
    <col min="12" max="12" width="15.625" style="2" bestFit="1" customWidth="1"/>
    <col min="13" max="13" width="29.25390625" style="2" customWidth="1"/>
  </cols>
  <sheetData>
    <row r="1" ht="12.75"/>
    <row r="2" spans="3:10" ht="26.25" customHeight="1">
      <c r="C2" s="69" t="s">
        <v>198</v>
      </c>
      <c r="J2" s="69" t="s">
        <v>198</v>
      </c>
    </row>
    <row r="3" spans="3:10" ht="26.25" customHeight="1">
      <c r="C3" s="69" t="s">
        <v>172</v>
      </c>
      <c r="J3" s="193" t="s">
        <v>189</v>
      </c>
    </row>
    <row r="4" spans="1:13" s="66" customFormat="1" ht="100.5" customHeight="1">
      <c r="A4" s="70" t="s">
        <v>306</v>
      </c>
      <c r="B4" s="70"/>
      <c r="C4" s="325" t="s">
        <v>192</v>
      </c>
      <c r="D4" s="326"/>
      <c r="E4" s="326"/>
      <c r="F4" s="326"/>
      <c r="G4" s="67"/>
      <c r="H4" s="70" t="s">
        <v>307</v>
      </c>
      <c r="I4" s="70"/>
      <c r="J4" s="325" t="s">
        <v>339</v>
      </c>
      <c r="K4" s="326"/>
      <c r="L4" s="326"/>
      <c r="M4" s="326"/>
    </row>
    <row r="5" ht="12.75"/>
    <row r="6" spans="2:9" ht="15.75">
      <c r="B6" s="233" t="s">
        <v>494</v>
      </c>
      <c r="I6" s="233" t="s">
        <v>496</v>
      </c>
    </row>
    <row r="7" spans="2:13" ht="63">
      <c r="B7" s="8" t="s">
        <v>360</v>
      </c>
      <c r="C7" s="8" t="s">
        <v>191</v>
      </c>
      <c r="D7" s="8" t="s">
        <v>362</v>
      </c>
      <c r="E7" s="8" t="s">
        <v>363</v>
      </c>
      <c r="F7" s="85" t="s">
        <v>132</v>
      </c>
      <c r="I7" s="8" t="s">
        <v>360</v>
      </c>
      <c r="J7" s="8" t="s">
        <v>191</v>
      </c>
      <c r="K7" s="8" t="s">
        <v>362</v>
      </c>
      <c r="L7" s="8" t="s">
        <v>363</v>
      </c>
      <c r="M7" s="85" t="s">
        <v>132</v>
      </c>
    </row>
    <row r="8" spans="2:13" ht="15.75" customHeight="1">
      <c r="B8" s="73" t="s">
        <v>41</v>
      </c>
      <c r="C8" s="73" t="s">
        <v>42</v>
      </c>
      <c r="D8" s="73" t="s">
        <v>43</v>
      </c>
      <c r="E8" s="73" t="s">
        <v>44</v>
      </c>
      <c r="F8" s="73" t="s">
        <v>45</v>
      </c>
      <c r="I8" s="73" t="s">
        <v>41</v>
      </c>
      <c r="J8" s="73" t="s">
        <v>42</v>
      </c>
      <c r="K8" s="73" t="s">
        <v>43</v>
      </c>
      <c r="L8" s="73" t="s">
        <v>44</v>
      </c>
      <c r="M8" s="73" t="s">
        <v>45</v>
      </c>
    </row>
    <row r="9" spans="2:13" ht="31.5" customHeight="1">
      <c r="B9" s="73" t="s">
        <v>308</v>
      </c>
      <c r="C9" s="68" t="s">
        <v>135</v>
      </c>
      <c r="D9" s="7" t="s">
        <v>364</v>
      </c>
      <c r="E9" s="74"/>
      <c r="F9" s="87" t="s">
        <v>133</v>
      </c>
      <c r="I9" s="73" t="s">
        <v>308</v>
      </c>
      <c r="J9" s="68" t="s">
        <v>434</v>
      </c>
      <c r="K9" s="7" t="s">
        <v>435</v>
      </c>
      <c r="L9" s="74"/>
      <c r="M9" s="87" t="s">
        <v>133</v>
      </c>
    </row>
    <row r="10" spans="2:13" ht="31.5">
      <c r="B10" s="73" t="s">
        <v>424</v>
      </c>
      <c r="C10" s="68" t="s">
        <v>365</v>
      </c>
      <c r="D10" s="7" t="s">
        <v>366</v>
      </c>
      <c r="E10" s="74"/>
      <c r="F10" s="87" t="s">
        <v>133</v>
      </c>
      <c r="I10" s="73" t="s">
        <v>424</v>
      </c>
      <c r="J10" s="68" t="s">
        <v>436</v>
      </c>
      <c r="K10" s="7" t="s">
        <v>129</v>
      </c>
      <c r="L10" s="74"/>
      <c r="M10" s="87" t="s">
        <v>133</v>
      </c>
    </row>
    <row r="11" spans="2:13" ht="47.25">
      <c r="B11" s="73" t="s">
        <v>309</v>
      </c>
      <c r="C11" s="68" t="s">
        <v>367</v>
      </c>
      <c r="D11" s="7" t="s">
        <v>366</v>
      </c>
      <c r="E11" s="74"/>
      <c r="F11" s="87" t="s">
        <v>133</v>
      </c>
      <c r="I11" s="73" t="s">
        <v>309</v>
      </c>
      <c r="J11" s="68" t="s">
        <v>623</v>
      </c>
      <c r="K11" s="7" t="s">
        <v>435</v>
      </c>
      <c r="L11" s="74"/>
      <c r="M11" s="87" t="s">
        <v>133</v>
      </c>
    </row>
    <row r="12" spans="2:13" ht="31.5">
      <c r="B12" s="73" t="s">
        <v>310</v>
      </c>
      <c r="C12" s="68" t="s">
        <v>368</v>
      </c>
      <c r="D12" s="7" t="s">
        <v>366</v>
      </c>
      <c r="E12" s="74"/>
      <c r="F12" s="87" t="s">
        <v>133</v>
      </c>
      <c r="I12" s="73" t="s">
        <v>310</v>
      </c>
      <c r="J12" s="68" t="s">
        <v>342</v>
      </c>
      <c r="K12" s="7" t="s">
        <v>435</v>
      </c>
      <c r="L12" s="74"/>
      <c r="M12" s="87" t="s">
        <v>133</v>
      </c>
    </row>
    <row r="13" spans="2:14" ht="25.5">
      <c r="B13" s="73" t="s">
        <v>311</v>
      </c>
      <c r="C13" s="68" t="s">
        <v>369</v>
      </c>
      <c r="D13" s="7" t="s">
        <v>366</v>
      </c>
      <c r="E13" s="74"/>
      <c r="F13" s="87" t="s">
        <v>133</v>
      </c>
      <c r="I13" s="73" t="s">
        <v>311</v>
      </c>
      <c r="J13" s="80" t="s">
        <v>437</v>
      </c>
      <c r="K13" s="81" t="s">
        <v>173</v>
      </c>
      <c r="L13" s="144"/>
      <c r="M13" s="145" t="s">
        <v>479</v>
      </c>
      <c r="N13" s="196"/>
    </row>
    <row r="14" spans="2:13" ht="31.5">
      <c r="B14" s="73" t="s">
        <v>1</v>
      </c>
      <c r="C14" s="68" t="s">
        <v>312</v>
      </c>
      <c r="D14" s="7" t="s">
        <v>370</v>
      </c>
      <c r="E14" s="74"/>
      <c r="F14" s="87" t="s">
        <v>133</v>
      </c>
      <c r="I14" s="73" t="s">
        <v>1</v>
      </c>
      <c r="J14" s="68" t="s">
        <v>438</v>
      </c>
      <c r="K14" s="7" t="s">
        <v>435</v>
      </c>
      <c r="L14" s="74"/>
      <c r="M14" s="87" t="s">
        <v>133</v>
      </c>
    </row>
    <row r="15" spans="2:13" ht="47.25">
      <c r="B15" s="73" t="s">
        <v>387</v>
      </c>
      <c r="C15" s="68" t="s">
        <v>314</v>
      </c>
      <c r="D15" s="7" t="s">
        <v>366</v>
      </c>
      <c r="E15" s="74"/>
      <c r="F15" s="87" t="s">
        <v>133</v>
      </c>
      <c r="I15" s="73" t="s">
        <v>387</v>
      </c>
      <c r="J15" s="68" t="s">
        <v>439</v>
      </c>
      <c r="K15" s="7" t="s">
        <v>435</v>
      </c>
      <c r="L15" s="74"/>
      <c r="M15" s="145"/>
    </row>
    <row r="16" spans="2:13" ht="31.5">
      <c r="B16" s="73" t="s">
        <v>422</v>
      </c>
      <c r="C16" s="68" t="s">
        <v>313</v>
      </c>
      <c r="D16" s="7" t="s">
        <v>364</v>
      </c>
      <c r="E16" s="74"/>
      <c r="F16" s="87" t="s">
        <v>133</v>
      </c>
      <c r="I16" s="73" t="s">
        <v>340</v>
      </c>
      <c r="J16" s="68" t="s">
        <v>343</v>
      </c>
      <c r="K16" s="7" t="s">
        <v>129</v>
      </c>
      <c r="L16" s="74"/>
      <c r="M16" s="145">
        <v>4</v>
      </c>
    </row>
    <row r="17" spans="2:13" ht="47.25">
      <c r="B17" s="73" t="s">
        <v>388</v>
      </c>
      <c r="C17" s="80" t="s">
        <v>315</v>
      </c>
      <c r="D17" s="81" t="s">
        <v>617</v>
      </c>
      <c r="E17" s="144"/>
      <c r="F17" s="88">
        <v>0</v>
      </c>
      <c r="I17" s="73" t="s">
        <v>388</v>
      </c>
      <c r="J17" s="68" t="s">
        <v>361</v>
      </c>
      <c r="K17" s="7" t="s">
        <v>125</v>
      </c>
      <c r="L17" s="74"/>
      <c r="M17" s="147">
        <v>500</v>
      </c>
    </row>
    <row r="18" spans="2:13" ht="63">
      <c r="B18" s="73" t="s">
        <v>423</v>
      </c>
      <c r="C18" s="86" t="s">
        <v>316</v>
      </c>
      <c r="D18" s="7" t="s">
        <v>364</v>
      </c>
      <c r="E18" s="74"/>
      <c r="F18" s="87" t="s">
        <v>133</v>
      </c>
      <c r="I18" s="73" t="s">
        <v>423</v>
      </c>
      <c r="J18" s="68" t="s">
        <v>126</v>
      </c>
      <c r="K18" s="7" t="s">
        <v>125</v>
      </c>
      <c r="L18" s="74"/>
      <c r="M18" s="147">
        <v>100</v>
      </c>
    </row>
    <row r="19" spans="2:13" ht="63">
      <c r="B19" s="221"/>
      <c r="C19" s="327" t="s">
        <v>317</v>
      </c>
      <c r="D19" s="328"/>
      <c r="E19" s="328"/>
      <c r="F19" s="329"/>
      <c r="I19" s="73" t="s">
        <v>389</v>
      </c>
      <c r="J19" s="149" t="s">
        <v>344</v>
      </c>
      <c r="K19" s="7" t="s">
        <v>406</v>
      </c>
      <c r="L19" s="74"/>
      <c r="M19" s="147">
        <v>30</v>
      </c>
    </row>
    <row r="20" spans="2:13" ht="31.5">
      <c r="B20" s="220" t="s">
        <v>619</v>
      </c>
      <c r="C20" s="68" t="s">
        <v>143</v>
      </c>
      <c r="D20" s="7" t="s">
        <v>364</v>
      </c>
      <c r="E20" s="74"/>
      <c r="F20" s="87" t="s">
        <v>133</v>
      </c>
      <c r="I20" s="73" t="s">
        <v>520</v>
      </c>
      <c r="J20" s="149" t="s">
        <v>174</v>
      </c>
      <c r="K20" s="7" t="s">
        <v>175</v>
      </c>
      <c r="L20" s="74"/>
      <c r="M20" s="147">
        <v>10</v>
      </c>
    </row>
    <row r="21" spans="2:13" ht="31.5">
      <c r="B21" s="220" t="s">
        <v>620</v>
      </c>
      <c r="C21" s="68" t="s">
        <v>371</v>
      </c>
      <c r="D21" s="7" t="s">
        <v>364</v>
      </c>
      <c r="E21" s="74"/>
      <c r="F21" s="87" t="s">
        <v>133</v>
      </c>
      <c r="I21" s="73" t="s">
        <v>390</v>
      </c>
      <c r="J21" s="68" t="s">
        <v>345</v>
      </c>
      <c r="K21" s="7" t="s">
        <v>370</v>
      </c>
      <c r="L21" s="74"/>
      <c r="M21" s="147">
        <v>360</v>
      </c>
    </row>
    <row r="22" spans="2:13" ht="53.25" customHeight="1">
      <c r="B22" s="220" t="s">
        <v>621</v>
      </c>
      <c r="C22" s="68" t="s">
        <v>372</v>
      </c>
      <c r="D22" s="7" t="s">
        <v>364</v>
      </c>
      <c r="E22" s="74"/>
      <c r="F22" s="87" t="s">
        <v>133</v>
      </c>
      <c r="I22" s="73" t="s">
        <v>391</v>
      </c>
      <c r="J22" s="68" t="s">
        <v>346</v>
      </c>
      <c r="K22" s="7" t="s">
        <v>129</v>
      </c>
      <c r="L22" s="74"/>
      <c r="M22" s="147">
        <v>50</v>
      </c>
    </row>
    <row r="23" spans="2:14" ht="59.25" customHeight="1">
      <c r="B23" s="73" t="s">
        <v>389</v>
      </c>
      <c r="C23" s="68" t="s">
        <v>318</v>
      </c>
      <c r="D23" s="7" t="s">
        <v>370</v>
      </c>
      <c r="E23" s="74"/>
      <c r="F23" s="87" t="s">
        <v>133</v>
      </c>
      <c r="I23" s="73" t="s">
        <v>341</v>
      </c>
      <c r="J23" s="86" t="s">
        <v>408</v>
      </c>
      <c r="K23" s="7" t="s">
        <v>409</v>
      </c>
      <c r="L23" s="74"/>
      <c r="M23" s="147">
        <v>12</v>
      </c>
      <c r="N23" s="71"/>
    </row>
    <row r="24" spans="2:6" ht="47.25">
      <c r="B24" s="73" t="s">
        <v>520</v>
      </c>
      <c r="C24" s="80" t="s">
        <v>319</v>
      </c>
      <c r="D24" s="7" t="s">
        <v>370</v>
      </c>
      <c r="E24" s="74"/>
      <c r="F24" s="87" t="s">
        <v>133</v>
      </c>
    </row>
    <row r="25" spans="2:16" ht="47.25">
      <c r="B25" s="73" t="s">
        <v>390</v>
      </c>
      <c r="C25" s="86" t="s">
        <v>320</v>
      </c>
      <c r="D25" s="7" t="s">
        <v>370</v>
      </c>
      <c r="E25" s="74"/>
      <c r="F25" s="87" t="s">
        <v>133</v>
      </c>
      <c r="H25" s="70" t="s">
        <v>347</v>
      </c>
      <c r="I25" s="319" t="s">
        <v>348</v>
      </c>
      <c r="J25" s="320"/>
      <c r="K25" s="320"/>
      <c r="L25" s="320"/>
      <c r="M25" s="61"/>
      <c r="P25" t="s">
        <v>188</v>
      </c>
    </row>
    <row r="26" spans="2:14" ht="66" customHeight="1" thickBot="1">
      <c r="B26" s="73" t="s">
        <v>391</v>
      </c>
      <c r="C26" s="231" t="s">
        <v>321</v>
      </c>
      <c r="D26" s="232" t="s">
        <v>370</v>
      </c>
      <c r="E26" s="74"/>
      <c r="F26" s="87" t="s">
        <v>133</v>
      </c>
      <c r="I26" s="233" t="s">
        <v>497</v>
      </c>
      <c r="L26" s="61"/>
      <c r="M26" s="61"/>
      <c r="N26" s="12"/>
    </row>
    <row r="27" spans="2:14" ht="32.25" customHeight="1" thickBot="1">
      <c r="B27" s="73" t="s">
        <v>187</v>
      </c>
      <c r="C27" s="68" t="s">
        <v>322</v>
      </c>
      <c r="D27" s="7" t="s">
        <v>374</v>
      </c>
      <c r="E27" s="74"/>
      <c r="F27" s="87" t="s">
        <v>133</v>
      </c>
      <c r="I27" s="160" t="s">
        <v>524</v>
      </c>
      <c r="J27" s="161" t="s">
        <v>359</v>
      </c>
      <c r="K27" s="162" t="s">
        <v>358</v>
      </c>
      <c r="L27" s="61"/>
      <c r="M27" s="61"/>
      <c r="N27" s="12"/>
    </row>
    <row r="28" spans="2:14" ht="48" thickBot="1">
      <c r="B28" s="73" t="s">
        <v>392</v>
      </c>
      <c r="C28" s="68" t="s">
        <v>375</v>
      </c>
      <c r="D28" s="7" t="s">
        <v>376</v>
      </c>
      <c r="E28" s="74"/>
      <c r="F28" s="87" t="s">
        <v>133</v>
      </c>
      <c r="I28" s="197" t="s">
        <v>41</v>
      </c>
      <c r="J28" s="198" t="s">
        <v>42</v>
      </c>
      <c r="K28" s="199" t="s">
        <v>43</v>
      </c>
      <c r="L28" s="153"/>
      <c r="M28" s="60"/>
      <c r="N28" s="5"/>
    </row>
    <row r="29" spans="2:14" ht="31.5">
      <c r="B29" s="73" t="s">
        <v>393</v>
      </c>
      <c r="C29" s="68" t="s">
        <v>380</v>
      </c>
      <c r="D29" s="81" t="s">
        <v>377</v>
      </c>
      <c r="E29" s="74"/>
      <c r="F29" s="87" t="s">
        <v>133</v>
      </c>
      <c r="I29" s="163" t="s">
        <v>178</v>
      </c>
      <c r="J29" s="164"/>
      <c r="K29" s="165">
        <f>'Жилищн. субс.'!G29/60/1910*1.12</f>
        <v>0</v>
      </c>
      <c r="L29" s="216"/>
      <c r="M29" s="4"/>
      <c r="N29" s="5"/>
    </row>
    <row r="30" spans="2:14" ht="31.5">
      <c r="B30" s="73" t="s">
        <v>477</v>
      </c>
      <c r="C30" s="86" t="s">
        <v>379</v>
      </c>
      <c r="D30" s="7" t="s">
        <v>374</v>
      </c>
      <c r="E30" s="75"/>
      <c r="F30" s="87" t="s">
        <v>133</v>
      </c>
      <c r="I30" s="166"/>
      <c r="J30" s="167" t="s">
        <v>330</v>
      </c>
      <c r="K30" s="168"/>
      <c r="L30" s="4"/>
      <c r="M30" s="31"/>
      <c r="N30" s="5"/>
    </row>
    <row r="31" spans="2:14" ht="31.5">
      <c r="B31" s="73" t="s">
        <v>487</v>
      </c>
      <c r="C31" s="68" t="s">
        <v>323</v>
      </c>
      <c r="D31" s="7" t="s">
        <v>381</v>
      </c>
      <c r="E31" s="75"/>
      <c r="F31" s="88">
        <v>10</v>
      </c>
      <c r="I31" s="169" t="s">
        <v>331</v>
      </c>
      <c r="J31" s="170" t="s">
        <v>432</v>
      </c>
      <c r="K31" s="179">
        <f>SUM('Жилищн. субс.'!G10:G26)/60/1910*1.12</f>
        <v>0</v>
      </c>
      <c r="N31" s="5"/>
    </row>
    <row r="32" spans="2:14" ht="18.75" thickBot="1">
      <c r="B32" s="73" t="s">
        <v>274</v>
      </c>
      <c r="C32" s="80" t="s">
        <v>523</v>
      </c>
      <c r="D32" s="7" t="s">
        <v>364</v>
      </c>
      <c r="E32" s="75"/>
      <c r="F32" s="87" t="s">
        <v>133</v>
      </c>
      <c r="I32" s="175" t="s">
        <v>355</v>
      </c>
      <c r="J32" s="177" t="s">
        <v>509</v>
      </c>
      <c r="K32" s="180">
        <f>SUM('Жилищн. субс.'!G28)/60/1910*1.12</f>
        <v>0</v>
      </c>
      <c r="L32" s="154"/>
      <c r="N32" s="5"/>
    </row>
    <row r="33" spans="2:14" ht="31.5">
      <c r="B33" s="73" t="s">
        <v>488</v>
      </c>
      <c r="C33" s="68" t="s">
        <v>618</v>
      </c>
      <c r="D33" s="7" t="s">
        <v>364</v>
      </c>
      <c r="E33" s="75"/>
      <c r="F33" s="87"/>
      <c r="I33" s="323" t="s">
        <v>86</v>
      </c>
      <c r="J33" s="324"/>
      <c r="K33" s="165">
        <f>'Жилищн. субс.'!G60/60/1910*1.12</f>
        <v>0.04339267015706807</v>
      </c>
      <c r="L33" s="192"/>
      <c r="M33" s="72"/>
      <c r="N33" s="5"/>
    </row>
    <row r="34" spans="2:14" ht="39.75" customHeight="1">
      <c r="B34" s="73" t="s">
        <v>489</v>
      </c>
      <c r="C34" s="68" t="s">
        <v>193</v>
      </c>
      <c r="D34" s="7" t="s">
        <v>364</v>
      </c>
      <c r="E34" s="75"/>
      <c r="F34" s="87"/>
      <c r="I34" s="181"/>
      <c r="J34" s="182" t="s">
        <v>330</v>
      </c>
      <c r="K34" s="183"/>
      <c r="N34" s="62"/>
    </row>
    <row r="35" spans="2:14" ht="31.5">
      <c r="B35" s="73" t="s">
        <v>490</v>
      </c>
      <c r="C35" s="68" t="s">
        <v>324</v>
      </c>
      <c r="D35" s="7" t="s">
        <v>364</v>
      </c>
      <c r="E35" s="75"/>
      <c r="F35" s="87" t="s">
        <v>133</v>
      </c>
      <c r="I35" s="184" t="s">
        <v>92</v>
      </c>
      <c r="J35" s="170" t="s">
        <v>512</v>
      </c>
      <c r="K35" s="171">
        <f>SUM('Жилищн. субс.'!G31:G32)/60/1910*1.12</f>
        <v>0</v>
      </c>
      <c r="N35" s="12"/>
    </row>
    <row r="36" spans="2:14" ht="47.25" customHeight="1">
      <c r="B36" s="73" t="s">
        <v>491</v>
      </c>
      <c r="C36" s="68" t="s">
        <v>194</v>
      </c>
      <c r="D36" s="7" t="s">
        <v>364</v>
      </c>
      <c r="E36" s="75"/>
      <c r="F36" s="87" t="s">
        <v>133</v>
      </c>
      <c r="I36" s="184" t="s">
        <v>484</v>
      </c>
      <c r="J36" s="170" t="s">
        <v>625</v>
      </c>
      <c r="K36" s="171">
        <f>SUM('Жилищн. субс.'!G33:G34)/60/1910*1.12</f>
        <v>0</v>
      </c>
      <c r="N36" s="5"/>
    </row>
    <row r="37" spans="2:14" ht="15.75">
      <c r="B37" s="73" t="s">
        <v>492</v>
      </c>
      <c r="C37" s="68" t="s">
        <v>361</v>
      </c>
      <c r="D37" s="7" t="s">
        <v>124</v>
      </c>
      <c r="E37" s="75"/>
      <c r="F37" s="88">
        <v>100</v>
      </c>
      <c r="I37" s="184" t="s">
        <v>589</v>
      </c>
      <c r="J37" s="170" t="s">
        <v>349</v>
      </c>
      <c r="K37" s="171">
        <f>SUM('Жилищн. субс.'!G35:G44)/60/1910*1.12</f>
        <v>0</v>
      </c>
      <c r="N37" s="5"/>
    </row>
    <row r="38" spans="2:14" ht="20.25">
      <c r="B38" s="73" t="s">
        <v>493</v>
      </c>
      <c r="C38" s="68" t="s">
        <v>325</v>
      </c>
      <c r="D38" s="7" t="s">
        <v>125</v>
      </c>
      <c r="E38" s="75"/>
      <c r="F38" s="88">
        <v>100</v>
      </c>
      <c r="I38" s="184" t="s">
        <v>485</v>
      </c>
      <c r="J38" s="170" t="s">
        <v>350</v>
      </c>
      <c r="K38" s="171">
        <f>SUM('Жилищн. субс.'!G43:G49)/60/1910*1.12</f>
        <v>0.042219895287958116</v>
      </c>
      <c r="N38" s="5"/>
    </row>
    <row r="39" spans="2:14" s="71" customFormat="1" ht="20.25">
      <c r="B39" s="73" t="s">
        <v>383</v>
      </c>
      <c r="C39" s="68" t="s">
        <v>127</v>
      </c>
      <c r="D39" s="7" t="s">
        <v>370</v>
      </c>
      <c r="E39" s="75"/>
      <c r="F39" s="87" t="s">
        <v>133</v>
      </c>
      <c r="G39" s="72"/>
      <c r="I39" s="184" t="s">
        <v>180</v>
      </c>
      <c r="J39" s="170" t="s">
        <v>60</v>
      </c>
      <c r="K39" s="171">
        <f>SUM('Жилищн. субс.'!G50:G51)/60/1910*1.12</f>
        <v>0</v>
      </c>
      <c r="L39" s="2"/>
      <c r="M39" s="2"/>
      <c r="N39" s="62"/>
    </row>
    <row r="40" spans="2:14" ht="18">
      <c r="B40" s="73" t="s">
        <v>478</v>
      </c>
      <c r="C40" s="68" t="s">
        <v>128</v>
      </c>
      <c r="D40" s="7" t="s">
        <v>370</v>
      </c>
      <c r="E40" s="75"/>
      <c r="F40" s="87" t="s">
        <v>133</v>
      </c>
      <c r="I40" s="184" t="s">
        <v>591</v>
      </c>
      <c r="J40" s="170" t="s">
        <v>181</v>
      </c>
      <c r="K40" s="171">
        <f>SUM('Жилищн. субс.'!G52)/60/1910*1.12</f>
        <v>0</v>
      </c>
      <c r="N40" s="62"/>
    </row>
    <row r="41" spans="2:14" ht="20.25">
      <c r="B41" s="73" t="s">
        <v>384</v>
      </c>
      <c r="C41" s="68" t="s">
        <v>130</v>
      </c>
      <c r="D41" s="7" t="s">
        <v>131</v>
      </c>
      <c r="E41" s="75"/>
      <c r="F41" s="88">
        <v>50</v>
      </c>
      <c r="I41" s="184" t="s">
        <v>486</v>
      </c>
      <c r="J41" s="170" t="s">
        <v>580</v>
      </c>
      <c r="K41" s="171">
        <f>SUM('Жилищн. субс.'!G53)/60/1910*1.12</f>
        <v>0</v>
      </c>
      <c r="N41" s="62"/>
    </row>
    <row r="42" spans="2:16" s="13" customFormat="1" ht="38.25" customHeight="1">
      <c r="B42" s="73" t="s">
        <v>567</v>
      </c>
      <c r="C42" s="68" t="s">
        <v>326</v>
      </c>
      <c r="D42" s="7" t="s">
        <v>129</v>
      </c>
      <c r="E42" s="75"/>
      <c r="F42" s="89">
        <v>12</v>
      </c>
      <c r="G42" s="60"/>
      <c r="H42" s="70"/>
      <c r="I42" s="184" t="s">
        <v>593</v>
      </c>
      <c r="J42" s="170" t="s">
        <v>595</v>
      </c>
      <c r="K42" s="171">
        <f>SUM('Жилищн. субс.'!G54:G57)/60/1910*1.12</f>
        <v>0</v>
      </c>
      <c r="L42" s="2"/>
      <c r="M42" s="2"/>
      <c r="N42" s="5"/>
      <c r="O42" s="12"/>
      <c r="P42" s="12"/>
    </row>
    <row r="43" spans="2:16" s="13" customFormat="1" ht="38.25" customHeight="1">
      <c r="B43" s="73" t="s">
        <v>425</v>
      </c>
      <c r="C43" s="68" t="s">
        <v>327</v>
      </c>
      <c r="D43" s="7" t="s">
        <v>131</v>
      </c>
      <c r="E43" s="75"/>
      <c r="F43" s="89">
        <v>12</v>
      </c>
      <c r="G43" s="60"/>
      <c r="H43" s="6"/>
      <c r="I43" s="184" t="s">
        <v>594</v>
      </c>
      <c r="J43" s="170" t="s">
        <v>433</v>
      </c>
      <c r="K43" s="171">
        <f>SUM('Жилищн. субс.'!G58)/60/1910*1.12</f>
        <v>0</v>
      </c>
      <c r="L43" s="2"/>
      <c r="M43" s="2"/>
      <c r="N43" s="5"/>
      <c r="O43" s="12"/>
      <c r="P43" s="12"/>
    </row>
    <row r="44" spans="2:16" s="6" customFormat="1" ht="20.25">
      <c r="B44" s="73" t="s">
        <v>385</v>
      </c>
      <c r="C44" s="68" t="s">
        <v>328</v>
      </c>
      <c r="D44" s="7" t="s">
        <v>125</v>
      </c>
      <c r="E44" s="75"/>
      <c r="F44" s="89">
        <v>50</v>
      </c>
      <c r="G44" s="4"/>
      <c r="I44" s="184" t="s">
        <v>182</v>
      </c>
      <c r="J44" s="170" t="s">
        <v>601</v>
      </c>
      <c r="K44" s="171">
        <f>SUM('Жилищн. субс.'!G59)/60/1910*1.12</f>
        <v>0.001172774869109948</v>
      </c>
      <c r="L44" s="154"/>
      <c r="M44" s="2"/>
      <c r="N44"/>
      <c r="O44" s="5"/>
      <c r="P44" s="5"/>
    </row>
    <row r="45" spans="2:16" s="6" customFormat="1" ht="18">
      <c r="B45" s="73" t="s">
        <v>386</v>
      </c>
      <c r="C45" s="68" t="s">
        <v>134</v>
      </c>
      <c r="D45" s="7" t="s">
        <v>125</v>
      </c>
      <c r="E45" s="75"/>
      <c r="F45" s="89">
        <v>100</v>
      </c>
      <c r="G45" s="4"/>
      <c r="I45" s="321" t="s">
        <v>179</v>
      </c>
      <c r="J45" s="322"/>
      <c r="K45" s="185">
        <f>'Жилищн. субс.'!G74/60/1910*1.12</f>
        <v>0.05746596858638744</v>
      </c>
      <c r="L45" s="154"/>
      <c r="M45" s="2"/>
      <c r="N45"/>
      <c r="O45" s="5"/>
      <c r="P45" s="5"/>
    </row>
    <row r="46" spans="2:16" s="6" customFormat="1" ht="18.75">
      <c r="B46"/>
      <c r="C46"/>
      <c r="D46" s="2"/>
      <c r="E46" s="2"/>
      <c r="F46" s="2"/>
      <c r="G46" s="4"/>
      <c r="I46" s="186"/>
      <c r="J46" s="167" t="s">
        <v>330</v>
      </c>
      <c r="K46" s="187"/>
      <c r="L46" s="2"/>
      <c r="M46" s="2"/>
      <c r="N46" s="71"/>
      <c r="O46" s="5"/>
      <c r="P46" s="5"/>
    </row>
    <row r="47" spans="1:16" s="6" customFormat="1" ht="64.5" customHeight="1">
      <c r="A47" s="200" t="s">
        <v>170</v>
      </c>
      <c r="B47" s="71"/>
      <c r="C47" s="325" t="s">
        <v>329</v>
      </c>
      <c r="D47" s="325"/>
      <c r="E47" s="325"/>
      <c r="F47" s="325"/>
      <c r="G47" s="4"/>
      <c r="I47" s="184" t="s">
        <v>155</v>
      </c>
      <c r="J47" s="170" t="s">
        <v>287</v>
      </c>
      <c r="K47" s="171">
        <f>SUM('Жилищн. субс.'!G62)/60/1910*1.12</f>
        <v>0</v>
      </c>
      <c r="L47" s="2"/>
      <c r="M47" s="2"/>
      <c r="N47"/>
      <c r="O47" s="5"/>
      <c r="P47" s="5"/>
    </row>
    <row r="48" spans="2:16" s="6" customFormat="1" ht="16.5" thickBot="1">
      <c r="B48" s="233" t="s">
        <v>495</v>
      </c>
      <c r="C48"/>
      <c r="D48" s="2"/>
      <c r="E48" s="2"/>
      <c r="F48" s="2"/>
      <c r="G48" s="4"/>
      <c r="I48" s="184" t="s">
        <v>156</v>
      </c>
      <c r="J48" s="170" t="s">
        <v>288</v>
      </c>
      <c r="K48" s="171">
        <f>SUM('Жилищн. субс.'!G63:G64)/60/1910*1.12</f>
        <v>0</v>
      </c>
      <c r="L48" s="2"/>
      <c r="M48" s="2"/>
      <c r="N48"/>
      <c r="O48" s="5"/>
      <c r="P48" s="5"/>
    </row>
    <row r="49" spans="2:16" s="6" customFormat="1" ht="32.25" thickBot="1">
      <c r="B49" s="160" t="s">
        <v>524</v>
      </c>
      <c r="C49" s="161" t="s">
        <v>359</v>
      </c>
      <c r="D49" s="162" t="s">
        <v>358</v>
      </c>
      <c r="E49" s="2"/>
      <c r="F49" s="2"/>
      <c r="G49" s="4"/>
      <c r="H49" s="63"/>
      <c r="I49" s="184" t="s">
        <v>157</v>
      </c>
      <c r="J49" s="170" t="s">
        <v>289</v>
      </c>
      <c r="K49" s="171">
        <f>SUM('Жилищн. субс.'!G65)/60/1910*1.12</f>
        <v>0.029319371727748695</v>
      </c>
      <c r="L49" s="2"/>
      <c r="M49" s="2"/>
      <c r="N49"/>
      <c r="O49" s="5"/>
      <c r="P49" s="5"/>
    </row>
    <row r="50" spans="2:16" s="63" customFormat="1" ht="19.5" thickBot="1">
      <c r="B50" s="197" t="s">
        <v>41</v>
      </c>
      <c r="C50" s="198" t="s">
        <v>42</v>
      </c>
      <c r="D50" s="199" t="s">
        <v>43</v>
      </c>
      <c r="E50" s="64"/>
      <c r="F50" s="60"/>
      <c r="G50" s="61"/>
      <c r="H50" s="13"/>
      <c r="I50" s="184" t="s">
        <v>158</v>
      </c>
      <c r="J50" s="170" t="s">
        <v>183</v>
      </c>
      <c r="K50" s="171">
        <f>SUM('Жилищн. субс.'!G66)/60/1910*1.12</f>
        <v>0</v>
      </c>
      <c r="L50" s="2"/>
      <c r="M50" s="2"/>
      <c r="N50"/>
      <c r="O50" s="62"/>
      <c r="P50" s="62"/>
    </row>
    <row r="51" spans="2:16" s="13" customFormat="1" ht="18.75" customHeight="1">
      <c r="B51" s="163" t="s">
        <v>177</v>
      </c>
      <c r="C51" s="202"/>
      <c r="D51" s="201">
        <f>'Детск. пос-ия'!G142/60/1910*1.12</f>
        <v>0.3417856893542758</v>
      </c>
      <c r="E51" s="156"/>
      <c r="F51" s="60"/>
      <c r="G51" s="60"/>
      <c r="H51" s="6"/>
      <c r="I51" s="184" t="s">
        <v>159</v>
      </c>
      <c r="J51" s="170" t="s">
        <v>467</v>
      </c>
      <c r="K51" s="171">
        <f>SUM('Жилищн. субс.'!G67)/60/1910*1.12</f>
        <v>0</v>
      </c>
      <c r="L51" s="2"/>
      <c r="M51" s="2"/>
      <c r="N51"/>
      <c r="O51" s="12"/>
      <c r="P51" s="12"/>
    </row>
    <row r="52" spans="2:16" s="6" customFormat="1" ht="18.75">
      <c r="B52" s="166"/>
      <c r="C52" s="205" t="s">
        <v>330</v>
      </c>
      <c r="D52" s="206"/>
      <c r="E52" s="31"/>
      <c r="F52" s="4"/>
      <c r="G52" s="4"/>
      <c r="I52" s="184" t="s">
        <v>160</v>
      </c>
      <c r="J52" s="170" t="s">
        <v>256</v>
      </c>
      <c r="K52" s="171">
        <f>SUM('Жилищн. субс.'!G68)/60/1910*1.12</f>
        <v>0</v>
      </c>
      <c r="L52" s="2"/>
      <c r="M52" s="2"/>
      <c r="N52"/>
      <c r="O52" s="5"/>
      <c r="P52" s="5"/>
    </row>
    <row r="53" spans="2:16" s="6" customFormat="1" ht="32.25" customHeight="1" thickBot="1">
      <c r="B53" s="169" t="s">
        <v>331</v>
      </c>
      <c r="C53" s="203" t="s">
        <v>534</v>
      </c>
      <c r="D53" s="204">
        <f>SUM('Детск. пос-ия'!G10:G38)/60/1910*1.12</f>
        <v>0</v>
      </c>
      <c r="E53" s="31"/>
      <c r="F53" s="223"/>
      <c r="G53" s="4"/>
      <c r="I53" s="188" t="s">
        <v>161</v>
      </c>
      <c r="J53" s="177" t="s">
        <v>184</v>
      </c>
      <c r="K53" s="178">
        <f>SUM('Жилищн. субс.'!G69:G73)/60/1910*1.12</f>
        <v>0.028146596858638746</v>
      </c>
      <c r="L53" s="154"/>
      <c r="M53" s="2"/>
      <c r="N53"/>
      <c r="O53" s="5"/>
      <c r="P53" s="5"/>
    </row>
    <row r="54" spans="2:16" s="6" customFormat="1" ht="18">
      <c r="B54" s="169" t="s">
        <v>355</v>
      </c>
      <c r="C54" s="170" t="s">
        <v>399</v>
      </c>
      <c r="D54" s="171">
        <f>SUM('Детск. пос-ия'!G40:G81)/60/1910*1.12</f>
        <v>0.12646422338568936</v>
      </c>
      <c r="E54" s="31"/>
      <c r="F54" s="223"/>
      <c r="G54" s="4"/>
      <c r="H54" s="63"/>
      <c r="I54" s="189" t="s">
        <v>480</v>
      </c>
      <c r="J54" s="190"/>
      <c r="K54" s="165">
        <f>'Жилищн. субс.'!G92/60/1910*1.12</f>
        <v>0.19184642233856894</v>
      </c>
      <c r="L54" s="154"/>
      <c r="M54" s="2"/>
      <c r="N54"/>
      <c r="O54" s="5"/>
      <c r="P54" s="5"/>
    </row>
    <row r="55" spans="2:16" s="63" customFormat="1" ht="18.75">
      <c r="B55" s="169" t="s">
        <v>356</v>
      </c>
      <c r="C55" s="170" t="s">
        <v>63</v>
      </c>
      <c r="D55" s="171">
        <f>SUM('Детск. пос-ия'!G83:G98)/60/1910*1.12</f>
        <v>0.017591623036649216</v>
      </c>
      <c r="E55" s="31"/>
      <c r="F55" s="223"/>
      <c r="G55" s="61"/>
      <c r="I55" s="186"/>
      <c r="J55" s="167" t="s">
        <v>330</v>
      </c>
      <c r="K55" s="187"/>
      <c r="L55" s="2"/>
      <c r="M55" s="2"/>
      <c r="N55"/>
      <c r="O55" s="62"/>
      <c r="P55" s="62"/>
    </row>
    <row r="56" spans="2:16" s="63" customFormat="1" ht="18">
      <c r="B56" s="172" t="s">
        <v>220</v>
      </c>
      <c r="C56" s="170" t="s">
        <v>82</v>
      </c>
      <c r="D56" s="171">
        <f>SUM('Детск. пос-ия'!G100:G109)/60/1910*1.12</f>
        <v>0.0029319371727748694</v>
      </c>
      <c r="E56" s="31"/>
      <c r="F56" s="223"/>
      <c r="G56" s="61"/>
      <c r="I56" s="184" t="s">
        <v>291</v>
      </c>
      <c r="J56" s="170" t="s">
        <v>351</v>
      </c>
      <c r="K56" s="171">
        <f>SUM('Жилищн. субс.'!G76:G83)/60/1910*1.12</f>
        <v>0</v>
      </c>
      <c r="L56" s="2"/>
      <c r="M56" s="2"/>
      <c r="N56"/>
      <c r="O56" s="62"/>
      <c r="P56" s="62"/>
    </row>
    <row r="57" spans="2:16" s="63" customFormat="1" ht="18">
      <c r="B57" s="173" t="s">
        <v>332</v>
      </c>
      <c r="C57" s="170" t="s">
        <v>52</v>
      </c>
      <c r="D57" s="171">
        <f>SUM('Детск. пос-ия'!G111:G131)/60/1910*1.12</f>
        <v>0.11856753926701571</v>
      </c>
      <c r="E57" s="31"/>
      <c r="F57" s="223"/>
      <c r="G57" s="61"/>
      <c r="H57" s="13"/>
      <c r="I57" s="184" t="s">
        <v>292</v>
      </c>
      <c r="J57" s="170" t="s">
        <v>186</v>
      </c>
      <c r="K57" s="171">
        <f>SUM('Жилищн. субс.'!G84:G88)/60/1910*1.12</f>
        <v>0.019937172774869113</v>
      </c>
      <c r="L57" s="2"/>
      <c r="M57" s="2"/>
      <c r="N57"/>
      <c r="O57" s="62"/>
      <c r="P57" s="62"/>
    </row>
    <row r="58" spans="2:16" s="6" customFormat="1" ht="18.75" thickBot="1">
      <c r="B58" s="174" t="s">
        <v>232</v>
      </c>
      <c r="C58" s="170" t="s">
        <v>357</v>
      </c>
      <c r="D58" s="171">
        <f>SUM('Детск. пос-ия'!G133:G141)/60/1910*1.12</f>
        <v>0.07623036649214661</v>
      </c>
      <c r="E58" s="157"/>
      <c r="F58" s="223"/>
      <c r="G58" s="4"/>
      <c r="I58" s="184" t="s">
        <v>293</v>
      </c>
      <c r="J58" s="170" t="s">
        <v>271</v>
      </c>
      <c r="K58" s="171">
        <f>SUM('Жилищн. субс.'!G89:G90)/60/1910*1.12</f>
        <v>0.003909249563699826</v>
      </c>
      <c r="L58" s="2"/>
      <c r="M58" s="2"/>
      <c r="N58"/>
      <c r="O58" s="5"/>
      <c r="P58" s="5"/>
    </row>
    <row r="59" spans="2:16" s="6" customFormat="1" ht="19.5" thickBot="1">
      <c r="B59" s="323" t="s">
        <v>195</v>
      </c>
      <c r="C59" s="335"/>
      <c r="D59" s="201">
        <f>'Детск. пос-ия'!G178/60/1910*1.12</f>
        <v>0.0031664921465968596</v>
      </c>
      <c r="E59" s="156"/>
      <c r="F59" s="222"/>
      <c r="G59" s="4"/>
      <c r="I59" s="188" t="s">
        <v>294</v>
      </c>
      <c r="J59" s="177" t="s">
        <v>84</v>
      </c>
      <c r="K59" s="178">
        <f>SUM('Жилищн. субс.'!G91)/60/1910*1.12</f>
        <v>0.168</v>
      </c>
      <c r="L59" s="2"/>
      <c r="M59" s="2"/>
      <c r="N59"/>
      <c r="O59" s="5"/>
      <c r="P59" s="5"/>
    </row>
    <row r="60" spans="2:6" ht="18.75">
      <c r="B60" s="166"/>
      <c r="C60" s="205" t="s">
        <v>330</v>
      </c>
      <c r="D60" s="208"/>
      <c r="E60" s="31"/>
      <c r="F60" s="155"/>
    </row>
    <row r="61" spans="2:12" ht="29.25">
      <c r="B61" s="169" t="s">
        <v>92</v>
      </c>
      <c r="C61" s="203" t="s">
        <v>93</v>
      </c>
      <c r="D61" s="204">
        <f>SUM('Детск. пос-ия'!G146:G159)/60/1910*1.12</f>
        <v>0</v>
      </c>
      <c r="E61" s="31"/>
      <c r="F61" s="223"/>
      <c r="I61" s="6"/>
      <c r="J61" s="6"/>
      <c r="L61" s="195"/>
    </row>
    <row r="62" spans="2:14" s="71" customFormat="1" ht="29.25">
      <c r="B62" s="169" t="s">
        <v>484</v>
      </c>
      <c r="C62" s="170" t="s">
        <v>196</v>
      </c>
      <c r="D62" s="171">
        <f>SUM('Детск. пос-ия'!G161:G168)/60/1910*1.12</f>
        <v>0</v>
      </c>
      <c r="E62" s="31"/>
      <c r="F62" s="223"/>
      <c r="G62" s="72"/>
      <c r="H62" s="70"/>
      <c r="I62"/>
      <c r="J62" s="195"/>
      <c r="K62" s="195"/>
      <c r="L62" s="195"/>
      <c r="M62" s="2"/>
      <c r="N62"/>
    </row>
    <row r="63" spans="2:11" ht="30" thickBot="1">
      <c r="B63" s="175" t="s">
        <v>333</v>
      </c>
      <c r="C63" s="177" t="s">
        <v>197</v>
      </c>
      <c r="D63" s="178">
        <f>SUM('Детск. пос-ия'!G170:G177)/60/1910*1.12</f>
        <v>0.0031664921465968596</v>
      </c>
      <c r="E63" s="157"/>
      <c r="F63" s="223"/>
      <c r="I63" s="194"/>
      <c r="J63" s="195"/>
      <c r="K63" s="195"/>
    </row>
    <row r="64" spans="2:6" ht="39" customHeight="1" thickBot="1">
      <c r="B64" s="323" t="s">
        <v>334</v>
      </c>
      <c r="C64" s="334"/>
      <c r="D64" s="176">
        <f>'Детск. пос-ия'!G191/60/1910*1.12</f>
        <v>0.09968586387434555</v>
      </c>
      <c r="E64" s="157"/>
      <c r="F64" s="222"/>
    </row>
    <row r="65" spans="2:6" ht="19.5" thickBot="1">
      <c r="B65" s="332" t="s">
        <v>275</v>
      </c>
      <c r="C65" s="333"/>
      <c r="D65" s="224">
        <f>'Детск. пос-ия'!G198/60/1910*1.12</f>
        <v>0.017591623036649216</v>
      </c>
      <c r="E65" s="156"/>
      <c r="F65" s="222"/>
    </row>
    <row r="66" spans="2:6" ht="18">
      <c r="B66" s="332" t="s">
        <v>276</v>
      </c>
      <c r="C66" s="333"/>
      <c r="D66" s="201">
        <f>'Детск. пос-ия'!G227/60/1910*1.12</f>
        <v>0.5046606631762653</v>
      </c>
      <c r="E66" s="212"/>
      <c r="F66" s="222"/>
    </row>
    <row r="67" spans="2:6" ht="18.75">
      <c r="B67" s="207"/>
      <c r="C67" s="205" t="s">
        <v>330</v>
      </c>
      <c r="D67" s="208"/>
      <c r="E67" s="31"/>
      <c r="F67" s="155"/>
    </row>
    <row r="68" spans="2:6" ht="20.25">
      <c r="B68" s="169" t="s">
        <v>277</v>
      </c>
      <c r="C68" s="203" t="s">
        <v>304</v>
      </c>
      <c r="D68" s="204">
        <f>SUM('Детск. пос-ия'!G202:G213)/60/1910*1.12</f>
        <v>0.2533193717277487</v>
      </c>
      <c r="F68" s="223"/>
    </row>
    <row r="69" spans="2:6" ht="31.5" customHeight="1">
      <c r="B69" s="209" t="s">
        <v>335</v>
      </c>
      <c r="C69" s="210" t="s">
        <v>17</v>
      </c>
      <c r="D69" s="211">
        <f>SUM('Детск. пос-ия'!G215)/60/1910*1.12</f>
        <v>0</v>
      </c>
      <c r="E69" s="194"/>
      <c r="F69" s="223"/>
    </row>
    <row r="70" spans="2:6" ht="20.25">
      <c r="B70" s="209" t="s">
        <v>336</v>
      </c>
      <c r="C70" s="170" t="s">
        <v>426</v>
      </c>
      <c r="D70" s="214">
        <f>SUM('Детск. пос-ия'!G217:G221)/60/1910*1.12</f>
        <v>0.24901919720767893</v>
      </c>
      <c r="F70" s="223"/>
    </row>
    <row r="71" spans="2:6" ht="32.25" customHeight="1" thickBot="1">
      <c r="B71" s="209" t="s">
        <v>337</v>
      </c>
      <c r="C71" s="170" t="s">
        <v>28</v>
      </c>
      <c r="D71" s="215">
        <f>SUM('Детск. пос-ия'!G223:G226)/60/1910*1.12</f>
        <v>0.002322094240837697</v>
      </c>
      <c r="F71" s="223"/>
    </row>
    <row r="72" spans="2:6" ht="18.75" thickBot="1">
      <c r="B72" s="330" t="s">
        <v>278</v>
      </c>
      <c r="C72" s="331"/>
      <c r="D72" s="213">
        <f>'Детск. пос-ия'!G232/60/1910*1.12</f>
        <v>0.04691099476439791</v>
      </c>
      <c r="F72" s="222"/>
    </row>
    <row r="73" spans="4:6" ht="18">
      <c r="D73" s="159"/>
      <c r="F73" s="222"/>
    </row>
    <row r="74" spans="4:10" ht="29.25">
      <c r="D74" s="218"/>
      <c r="J74" s="194"/>
    </row>
    <row r="75" spans="1:8" ht="117">
      <c r="A75" s="70" t="s">
        <v>171</v>
      </c>
      <c r="C75" s="194" t="s">
        <v>338</v>
      </c>
      <c r="D75" s="194"/>
      <c r="G75"/>
      <c r="H75" s="70"/>
    </row>
    <row r="76" spans="2:15" ht="29.25">
      <c r="B76" s="71"/>
      <c r="O76" s="191"/>
    </row>
    <row r="77" spans="9:11" ht="29.25">
      <c r="I77" s="194"/>
      <c r="J77" s="194"/>
      <c r="K77" s="194"/>
    </row>
    <row r="78" ht="12.75"/>
    <row r="79" ht="18" customHeight="1"/>
    <row r="80" ht="12.75"/>
    <row r="81" ht="12.75"/>
    <row r="82" ht="12.75"/>
    <row r="83" ht="12.75"/>
    <row r="84" ht="12.75"/>
    <row r="91" ht="32.25" customHeight="1"/>
    <row r="92" ht="57" customHeight="1"/>
    <row r="102" ht="95.25" customHeight="1"/>
    <row r="106" ht="114" customHeight="1"/>
    <row r="109" ht="28.5" customHeight="1"/>
    <row r="113" ht="31.5" customHeight="1"/>
    <row r="114" ht="18" customHeight="1"/>
    <row r="131" ht="43.5" customHeight="1"/>
    <row r="132" ht="41.25" customHeight="1"/>
    <row r="150" ht="22.5" customHeight="1"/>
    <row r="151" ht="43.5" customHeight="1"/>
    <row r="153" ht="33" customHeight="1"/>
    <row r="157" ht="38.25" customHeight="1"/>
    <row r="170" ht="58.5" customHeight="1"/>
    <row r="172" ht="18" customHeight="1"/>
    <row r="173" ht="21" customHeight="1"/>
    <row r="175" ht="18" customHeight="1"/>
    <row r="178" ht="18" customHeight="1"/>
    <row r="180" ht="18" customHeight="1"/>
    <row r="192" ht="92.25" customHeight="1">
      <c r="P192" s="70" t="s">
        <v>190</v>
      </c>
    </row>
    <row r="221" ht="15.75" customHeight="1"/>
    <row r="227" ht="15.75" customHeight="1"/>
    <row r="232" ht="111" customHeight="1"/>
    <row r="241" ht="51" customHeight="1"/>
    <row r="247" ht="18.75" customHeight="1"/>
    <row r="259" ht="18.75" customHeight="1"/>
    <row r="262" ht="81" customHeight="1">
      <c r="P262" s="70"/>
    </row>
  </sheetData>
  <mergeCells count="12">
    <mergeCell ref="B72:C72"/>
    <mergeCell ref="B65:C65"/>
    <mergeCell ref="B64:C64"/>
    <mergeCell ref="C47:F47"/>
    <mergeCell ref="B59:C59"/>
    <mergeCell ref="B66:C66"/>
    <mergeCell ref="I25:L25"/>
    <mergeCell ref="I45:J45"/>
    <mergeCell ref="I33:J33"/>
    <mergeCell ref="C4:F4"/>
    <mergeCell ref="J4:M4"/>
    <mergeCell ref="C19:F19"/>
  </mergeCells>
  <printOptions/>
  <pageMargins left="0.22" right="0.16" top="0.6" bottom="0.3" header="0.25" footer="0.17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014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00390625" defaultRowHeight="12.75"/>
  <cols>
    <col min="1" max="1" width="9.125" style="2" customWidth="1"/>
    <col min="2" max="2" width="29.75390625" style="2" customWidth="1"/>
    <col min="3" max="3" width="59.25390625" style="2" customWidth="1"/>
    <col min="4" max="4" width="16.375" style="2" customWidth="1"/>
    <col min="5" max="5" width="15.875" style="2" customWidth="1"/>
    <col min="6" max="6" width="22.875" style="2" customWidth="1"/>
    <col min="7" max="7" width="23.00390625" style="2" customWidth="1"/>
    <col min="8" max="8" width="15.25390625" style="32" customWidth="1"/>
    <col min="9" max="9" width="21.375" style="2" bestFit="1" customWidth="1"/>
    <col min="10" max="35" width="9.125" style="2" customWidth="1"/>
  </cols>
  <sheetData>
    <row r="1" ht="12.75"/>
    <row r="2" spans="1:7" ht="14.25" customHeight="1">
      <c r="A2" s="289" t="s">
        <v>524</v>
      </c>
      <c r="B2" s="289" t="s">
        <v>525</v>
      </c>
      <c r="C2" s="289" t="s">
        <v>526</v>
      </c>
      <c r="D2" s="289"/>
      <c r="E2" s="289" t="s">
        <v>527</v>
      </c>
      <c r="F2" s="289"/>
      <c r="G2" s="289"/>
    </row>
    <row r="3" spans="1:8" ht="37.5" customHeight="1">
      <c r="A3" s="289"/>
      <c r="B3" s="289"/>
      <c r="C3" s="289" t="s">
        <v>529</v>
      </c>
      <c r="D3" s="289" t="s">
        <v>530</v>
      </c>
      <c r="E3" s="288" t="s">
        <v>48</v>
      </c>
      <c r="F3" s="288" t="s">
        <v>49</v>
      </c>
      <c r="G3" s="288" t="s">
        <v>50</v>
      </c>
      <c r="H3" s="313"/>
    </row>
    <row r="4" spans="1:8" ht="12.75" customHeight="1" hidden="1">
      <c r="A4" s="289"/>
      <c r="B4" s="289"/>
      <c r="C4" s="289"/>
      <c r="D4" s="289"/>
      <c r="E4" s="288"/>
      <c r="F4" s="288"/>
      <c r="G4" s="288"/>
      <c r="H4" s="313"/>
    </row>
    <row r="5" spans="1:8" ht="12.75" customHeight="1" hidden="1">
      <c r="A5" s="289"/>
      <c r="B5" s="289"/>
      <c r="C5" s="289"/>
      <c r="D5" s="289"/>
      <c r="E5" s="288"/>
      <c r="F5" s="288"/>
      <c r="G5" s="288"/>
      <c r="H5" s="313"/>
    </row>
    <row r="6" spans="1:8" ht="13.5" customHeight="1">
      <c r="A6" s="289"/>
      <c r="B6" s="289"/>
      <c r="C6" s="289"/>
      <c r="D6" s="289"/>
      <c r="E6" s="1" t="s">
        <v>531</v>
      </c>
      <c r="F6" s="1" t="s">
        <v>532</v>
      </c>
      <c r="G6" s="1" t="s">
        <v>533</v>
      </c>
      <c r="H6" s="40"/>
    </row>
    <row r="7" spans="1:8" ht="14.25">
      <c r="A7" s="123" t="s">
        <v>41</v>
      </c>
      <c r="B7" s="123" t="s">
        <v>42</v>
      </c>
      <c r="C7" s="123" t="s">
        <v>43</v>
      </c>
      <c r="D7" s="123" t="s">
        <v>44</v>
      </c>
      <c r="E7" s="123" t="s">
        <v>45</v>
      </c>
      <c r="F7" s="123" t="s">
        <v>46</v>
      </c>
      <c r="G7" s="123" t="s">
        <v>47</v>
      </c>
      <c r="H7" s="41"/>
    </row>
    <row r="8" spans="1:35" s="26" customFormat="1" ht="25.5" customHeight="1">
      <c r="A8" s="103" t="s">
        <v>51</v>
      </c>
      <c r="B8" s="244"/>
      <c r="C8" s="244"/>
      <c r="D8" s="244"/>
      <c r="E8" s="244"/>
      <c r="F8" s="244"/>
      <c r="G8" s="244"/>
      <c r="H8" s="4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s="17" customFormat="1" ht="20.25">
      <c r="A9" s="20" t="s">
        <v>253</v>
      </c>
      <c r="B9" s="20" t="s">
        <v>534</v>
      </c>
      <c r="C9" s="245"/>
      <c r="D9" s="18"/>
      <c r="E9" s="18"/>
      <c r="F9" s="18"/>
      <c r="G9" s="18"/>
      <c r="H9" s="43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s="6" customFormat="1" ht="31.5">
      <c r="A10" s="246" t="s">
        <v>57</v>
      </c>
      <c r="B10" s="8" t="s">
        <v>535</v>
      </c>
      <c r="C10" s="3" t="s">
        <v>536</v>
      </c>
      <c r="D10" s="3" t="s">
        <v>537</v>
      </c>
      <c r="E10" s="9">
        <v>2.8</v>
      </c>
      <c r="F10" s="247">
        <f>Калькулятор!E9</f>
        <v>0</v>
      </c>
      <c r="G10" s="65">
        <f>E10*F10</f>
        <v>0</v>
      </c>
      <c r="H10" s="4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6" customFormat="1" ht="31.5">
      <c r="A11" s="7"/>
      <c r="B11" s="8"/>
      <c r="C11" s="3" t="s">
        <v>538</v>
      </c>
      <c r="D11" s="3" t="s">
        <v>537</v>
      </c>
      <c r="E11" s="9">
        <v>4</v>
      </c>
      <c r="F11" s="248">
        <f>F10</f>
        <v>0</v>
      </c>
      <c r="G11" s="65">
        <f aca="true" t="shared" si="0" ref="G11:G16">E11*F11</f>
        <v>0</v>
      </c>
      <c r="H11" s="4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6" customFormat="1" ht="63">
      <c r="A12" s="3"/>
      <c r="B12" s="10"/>
      <c r="C12" s="3" t="s">
        <v>539</v>
      </c>
      <c r="D12" s="10" t="s">
        <v>540</v>
      </c>
      <c r="E12" s="9">
        <v>1.3</v>
      </c>
      <c r="F12" s="90">
        <f>F10*3</f>
        <v>0</v>
      </c>
      <c r="G12" s="65">
        <f>E12*F12</f>
        <v>0</v>
      </c>
      <c r="H12" s="4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s="6" customFormat="1" ht="31.5">
      <c r="A13" s="3"/>
      <c r="B13" s="3"/>
      <c r="C13" s="3" t="s">
        <v>541</v>
      </c>
      <c r="D13" s="3" t="s">
        <v>537</v>
      </c>
      <c r="E13" s="9">
        <v>1.6</v>
      </c>
      <c r="F13" s="77">
        <f>F10</f>
        <v>0</v>
      </c>
      <c r="G13" s="65">
        <f t="shared" si="0"/>
        <v>0</v>
      </c>
      <c r="H13" s="4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6" customFormat="1" ht="47.25">
      <c r="A14" s="3"/>
      <c r="B14" s="3"/>
      <c r="C14" s="3" t="s">
        <v>542</v>
      </c>
      <c r="D14" s="3" t="s">
        <v>537</v>
      </c>
      <c r="E14" s="9">
        <v>2.6</v>
      </c>
      <c r="F14" s="77">
        <f>F10</f>
        <v>0</v>
      </c>
      <c r="G14" s="65">
        <f t="shared" si="0"/>
        <v>0</v>
      </c>
      <c r="H14" s="4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s="6" customFormat="1" ht="47.25">
      <c r="A15" s="3"/>
      <c r="B15" s="3"/>
      <c r="C15" s="3" t="s">
        <v>543</v>
      </c>
      <c r="D15" s="3" t="s">
        <v>537</v>
      </c>
      <c r="E15" s="9">
        <v>1</v>
      </c>
      <c r="F15" s="77">
        <f>F10</f>
        <v>0</v>
      </c>
      <c r="G15" s="65">
        <f t="shared" si="0"/>
        <v>0</v>
      </c>
      <c r="H15" s="4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s="6" customFormat="1" ht="31.5">
      <c r="A16" s="3"/>
      <c r="B16" s="3"/>
      <c r="C16" s="3" t="s">
        <v>544</v>
      </c>
      <c r="D16" s="3" t="s">
        <v>537</v>
      </c>
      <c r="E16" s="9">
        <v>1</v>
      </c>
      <c r="F16" s="77">
        <f>F10</f>
        <v>0</v>
      </c>
      <c r="G16" s="65">
        <f t="shared" si="0"/>
        <v>0</v>
      </c>
      <c r="H16" s="4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s="6" customFormat="1" ht="63">
      <c r="A17" s="316" t="s">
        <v>58</v>
      </c>
      <c r="B17" s="8" t="s">
        <v>545</v>
      </c>
      <c r="C17" s="3" t="s">
        <v>59</v>
      </c>
      <c r="D17" s="339" t="s">
        <v>547</v>
      </c>
      <c r="E17" s="341">
        <v>2.8</v>
      </c>
      <c r="F17" s="317">
        <f>Калькулятор!E10</f>
        <v>0</v>
      </c>
      <c r="G17" s="340">
        <f>E17*F17</f>
        <v>0</v>
      </c>
      <c r="H17" s="3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s="6" customFormat="1" ht="15.75">
      <c r="A18" s="316"/>
      <c r="B18" s="8"/>
      <c r="C18" s="3" t="s">
        <v>546</v>
      </c>
      <c r="D18" s="339"/>
      <c r="E18" s="341"/>
      <c r="F18" s="318"/>
      <c r="G18" s="340"/>
      <c r="H18" s="3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s="6" customFormat="1" ht="31.5">
      <c r="A19" s="8"/>
      <c r="B19" s="3"/>
      <c r="C19" s="3" t="s">
        <v>548</v>
      </c>
      <c r="D19" s="3" t="s">
        <v>537</v>
      </c>
      <c r="E19" s="9">
        <v>1.6</v>
      </c>
      <c r="F19" s="79">
        <f>F17</f>
        <v>0</v>
      </c>
      <c r="G19" s="65">
        <f>E19*F19</f>
        <v>0</v>
      </c>
      <c r="H19" s="4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s="6" customFormat="1" ht="15.75">
      <c r="A20" s="305"/>
      <c r="B20" s="8"/>
      <c r="C20" s="3" t="s">
        <v>199</v>
      </c>
      <c r="D20" s="339" t="s">
        <v>537</v>
      </c>
      <c r="E20" s="341">
        <v>2.8</v>
      </c>
      <c r="F20" s="317">
        <f>Калькулятор!E11</f>
        <v>0</v>
      </c>
      <c r="G20" s="338">
        <f>E20*F20</f>
        <v>0</v>
      </c>
      <c r="H20" s="3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s="6" customFormat="1" ht="15.75">
      <c r="A21" s="305"/>
      <c r="B21" s="8"/>
      <c r="C21" s="3" t="s">
        <v>549</v>
      </c>
      <c r="D21" s="339"/>
      <c r="E21" s="341"/>
      <c r="F21" s="318"/>
      <c r="G21" s="338"/>
      <c r="H21" s="3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s="6" customFormat="1" ht="15.75">
      <c r="A22" s="8"/>
      <c r="B22" s="3"/>
      <c r="C22" s="3" t="s">
        <v>548</v>
      </c>
      <c r="D22" s="3"/>
      <c r="E22" s="9">
        <v>1.6</v>
      </c>
      <c r="F22" s="79">
        <f>F20</f>
        <v>0</v>
      </c>
      <c r="G22" s="65">
        <f>E22*F22</f>
        <v>0</v>
      </c>
      <c r="H22" s="4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s="6" customFormat="1" ht="47.25">
      <c r="A23" s="8"/>
      <c r="B23" s="8"/>
      <c r="C23" s="3" t="s">
        <v>99</v>
      </c>
      <c r="D23" s="3" t="s">
        <v>537</v>
      </c>
      <c r="E23" s="9">
        <v>2.8</v>
      </c>
      <c r="F23" s="78">
        <f>Калькулятор!E12</f>
        <v>0</v>
      </c>
      <c r="G23" s="65">
        <f>E23*F23</f>
        <v>0</v>
      </c>
      <c r="H23" s="4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6" customFormat="1" ht="31.5">
      <c r="A24" s="8"/>
      <c r="B24" s="3"/>
      <c r="C24" s="3" t="s">
        <v>541</v>
      </c>
      <c r="D24" s="3" t="s">
        <v>537</v>
      </c>
      <c r="E24" s="9">
        <v>1.6</v>
      </c>
      <c r="F24" s="79">
        <f>F23</f>
        <v>0</v>
      </c>
      <c r="G24" s="65">
        <f aca="true" t="shared" si="1" ref="G24:G34">E24*F24</f>
        <v>0</v>
      </c>
      <c r="H24" s="4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6" customFormat="1" ht="63">
      <c r="A25" s="8"/>
      <c r="B25" s="3"/>
      <c r="C25" s="3" t="s">
        <v>551</v>
      </c>
      <c r="D25" s="3" t="s">
        <v>537</v>
      </c>
      <c r="E25" s="9">
        <v>1.3</v>
      </c>
      <c r="F25" s="76">
        <f>F23*3</f>
        <v>0</v>
      </c>
      <c r="G25" s="65">
        <f t="shared" si="1"/>
        <v>0</v>
      </c>
      <c r="H25" s="4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s="6" customFormat="1" ht="31.5">
      <c r="A26" s="305"/>
      <c r="B26" s="8"/>
      <c r="C26" s="3" t="s">
        <v>200</v>
      </c>
      <c r="D26" s="339" t="s">
        <v>537</v>
      </c>
      <c r="E26" s="341">
        <v>2.8</v>
      </c>
      <c r="F26" s="317">
        <f>Калькулятор!E13</f>
        <v>0</v>
      </c>
      <c r="G26" s="338">
        <f t="shared" si="1"/>
        <v>0</v>
      </c>
      <c r="H26" s="31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6" customFormat="1" ht="15.75">
      <c r="A27" s="305"/>
      <c r="B27" s="8"/>
      <c r="C27" s="3" t="s">
        <v>549</v>
      </c>
      <c r="D27" s="339"/>
      <c r="E27" s="341"/>
      <c r="F27" s="318"/>
      <c r="G27" s="338"/>
      <c r="H27" s="31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s="6" customFormat="1" ht="31.5">
      <c r="A28" s="8"/>
      <c r="B28" s="8"/>
      <c r="C28" s="3" t="s">
        <v>552</v>
      </c>
      <c r="D28" s="3" t="s">
        <v>537</v>
      </c>
      <c r="E28" s="9">
        <v>1.6</v>
      </c>
      <c r="F28" s="79">
        <f>F26</f>
        <v>0</v>
      </c>
      <c r="G28" s="65">
        <f t="shared" si="1"/>
        <v>0</v>
      </c>
      <c r="H28" s="4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s="6" customFormat="1" ht="47.25">
      <c r="A29" s="305"/>
      <c r="B29" s="8"/>
      <c r="C29" s="38" t="s">
        <v>615</v>
      </c>
      <c r="D29" s="339" t="s">
        <v>537</v>
      </c>
      <c r="E29" s="341">
        <v>2.8</v>
      </c>
      <c r="F29" s="317">
        <f>Калькулятор!E15</f>
        <v>0</v>
      </c>
      <c r="G29" s="338">
        <f>E29*F29</f>
        <v>0</v>
      </c>
      <c r="H29" s="31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s="6" customFormat="1" ht="15.75">
      <c r="A30" s="305"/>
      <c r="B30" s="8"/>
      <c r="C30" s="38" t="s">
        <v>549</v>
      </c>
      <c r="D30" s="339"/>
      <c r="E30" s="341"/>
      <c r="F30" s="318"/>
      <c r="G30" s="338"/>
      <c r="H30" s="31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s="6" customFormat="1" ht="31.5">
      <c r="A31" s="8"/>
      <c r="B31" s="8"/>
      <c r="C31" s="38" t="s">
        <v>552</v>
      </c>
      <c r="D31" s="3" t="s">
        <v>537</v>
      </c>
      <c r="E31" s="9">
        <v>1.6</v>
      </c>
      <c r="F31" s="158">
        <f>F29</f>
        <v>0</v>
      </c>
      <c r="G31" s="65">
        <f>E31*F31</f>
        <v>0</v>
      </c>
      <c r="H31" s="4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6" customFormat="1" ht="31.5">
      <c r="A32" s="249" t="s">
        <v>201</v>
      </c>
      <c r="B32" s="8" t="s">
        <v>553</v>
      </c>
      <c r="C32" s="3" t="s">
        <v>554</v>
      </c>
      <c r="D32" s="3" t="s">
        <v>555</v>
      </c>
      <c r="E32" s="9">
        <v>6</v>
      </c>
      <c r="F32" s="78">
        <f>Калькулятор!E9</f>
        <v>0</v>
      </c>
      <c r="G32" s="65">
        <f t="shared" si="1"/>
        <v>0</v>
      </c>
      <c r="H32" s="4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s="6" customFormat="1" ht="31.5">
      <c r="A33" s="3"/>
      <c r="B33" s="3"/>
      <c r="C33" s="3" t="s">
        <v>556</v>
      </c>
      <c r="D33" s="3" t="s">
        <v>555</v>
      </c>
      <c r="E33" s="9">
        <v>2.5</v>
      </c>
      <c r="F33" s="79">
        <f>F32</f>
        <v>0</v>
      </c>
      <c r="G33" s="65">
        <f t="shared" si="1"/>
        <v>0</v>
      </c>
      <c r="H33" s="4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s="6" customFormat="1" ht="47.25">
      <c r="A34" s="316" t="s">
        <v>202</v>
      </c>
      <c r="B34" s="8" t="s">
        <v>557</v>
      </c>
      <c r="C34" s="3" t="s">
        <v>558</v>
      </c>
      <c r="D34" s="339" t="s">
        <v>555</v>
      </c>
      <c r="E34" s="341">
        <v>3</v>
      </c>
      <c r="F34" s="317">
        <f>Калькулятор!E9</f>
        <v>0</v>
      </c>
      <c r="G34" s="338">
        <f t="shared" si="1"/>
        <v>0</v>
      </c>
      <c r="H34" s="31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s="6" customFormat="1" ht="31.5">
      <c r="A35" s="316"/>
      <c r="B35" s="8"/>
      <c r="C35" s="3" t="s">
        <v>394</v>
      </c>
      <c r="D35" s="339"/>
      <c r="E35" s="341"/>
      <c r="F35" s="318"/>
      <c r="G35" s="338"/>
      <c r="H35" s="31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s="6" customFormat="1" ht="15.75">
      <c r="A36" s="316"/>
      <c r="B36" s="8"/>
      <c r="C36" s="3" t="s">
        <v>395</v>
      </c>
      <c r="D36" s="339"/>
      <c r="E36" s="341"/>
      <c r="F36" s="318"/>
      <c r="G36" s="338"/>
      <c r="H36" s="31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s="6" customFormat="1" ht="15.75">
      <c r="A37" s="316"/>
      <c r="B37" s="8"/>
      <c r="C37" s="3" t="s">
        <v>396</v>
      </c>
      <c r="D37" s="339"/>
      <c r="E37" s="341"/>
      <c r="F37" s="318"/>
      <c r="G37" s="338"/>
      <c r="H37" s="31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s="6" customFormat="1" ht="63">
      <c r="A38" s="249" t="s">
        <v>203</v>
      </c>
      <c r="B38" s="8" t="s">
        <v>397</v>
      </c>
      <c r="C38" s="3" t="s">
        <v>398</v>
      </c>
      <c r="D38" s="3" t="s">
        <v>555</v>
      </c>
      <c r="E38" s="9">
        <v>10.2</v>
      </c>
      <c r="F38" s="78">
        <f>Калькулятор!E14</f>
        <v>0</v>
      </c>
      <c r="G38" s="65">
        <f>E38*F38</f>
        <v>0</v>
      </c>
      <c r="H38" s="4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59" customFormat="1" ht="20.25">
      <c r="A39" s="20" t="s">
        <v>355</v>
      </c>
      <c r="B39" s="20" t="s">
        <v>399</v>
      </c>
      <c r="C39" s="21"/>
      <c r="D39" s="21"/>
      <c r="E39" s="22"/>
      <c r="F39" s="250"/>
      <c r="G39" s="251"/>
      <c r="H39" s="57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</row>
    <row r="40" spans="1:35" s="6" customFormat="1" ht="31.5">
      <c r="A40" s="249" t="s">
        <v>204</v>
      </c>
      <c r="B40" s="8" t="s">
        <v>205</v>
      </c>
      <c r="C40" s="3" t="s">
        <v>100</v>
      </c>
      <c r="D40" s="339" t="s">
        <v>400</v>
      </c>
      <c r="E40" s="341">
        <v>12</v>
      </c>
      <c r="F40" s="317">
        <f>Калькулятор!E9</f>
        <v>0</v>
      </c>
      <c r="G40" s="340">
        <f>E40*F40</f>
        <v>0</v>
      </c>
      <c r="H40" s="31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6" customFormat="1" ht="31.5">
      <c r="A41" s="249"/>
      <c r="B41" s="8"/>
      <c r="C41" s="3" t="s">
        <v>101</v>
      </c>
      <c r="D41" s="339"/>
      <c r="E41" s="341"/>
      <c r="F41" s="318"/>
      <c r="G41" s="340"/>
      <c r="H41" s="31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6" customFormat="1" ht="31.5">
      <c r="A42" s="249"/>
      <c r="B42" s="8"/>
      <c r="C42" s="3" t="s">
        <v>102</v>
      </c>
      <c r="D42" s="339"/>
      <c r="E42" s="341"/>
      <c r="F42" s="318"/>
      <c r="G42" s="340"/>
      <c r="H42" s="31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s="6" customFormat="1" ht="15.75">
      <c r="A43" s="249"/>
      <c r="B43" s="8"/>
      <c r="C43" s="3" t="s">
        <v>103</v>
      </c>
      <c r="D43" s="339"/>
      <c r="E43" s="341"/>
      <c r="F43" s="318"/>
      <c r="G43" s="340"/>
      <c r="H43" s="31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s="6" customFormat="1" ht="15.75">
      <c r="A44" s="336" t="s">
        <v>206</v>
      </c>
      <c r="B44" s="295" t="s">
        <v>616</v>
      </c>
      <c r="C44" s="3" t="s">
        <v>401</v>
      </c>
      <c r="D44" s="339" t="s">
        <v>400</v>
      </c>
      <c r="E44" s="341">
        <v>8</v>
      </c>
      <c r="F44" s="344">
        <f>Калькулятор!E15+Калькулятор!E16</f>
        <v>0</v>
      </c>
      <c r="G44" s="338">
        <f>E44*F44</f>
        <v>0</v>
      </c>
      <c r="H44" s="31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6" customFormat="1" ht="15.75">
      <c r="A45" s="336"/>
      <c r="B45" s="295"/>
      <c r="C45" s="3" t="s">
        <v>402</v>
      </c>
      <c r="D45" s="339"/>
      <c r="E45" s="341"/>
      <c r="F45" s="314"/>
      <c r="G45" s="338"/>
      <c r="H45" s="31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s="6" customFormat="1" ht="31.5">
      <c r="A46" s="336"/>
      <c r="B46" s="295"/>
      <c r="C46" s="3" t="s">
        <v>403</v>
      </c>
      <c r="D46" s="339"/>
      <c r="E46" s="341"/>
      <c r="F46" s="314"/>
      <c r="G46" s="338"/>
      <c r="H46" s="31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6" customFormat="1" ht="31.5">
      <c r="A47" s="336"/>
      <c r="B47" s="295"/>
      <c r="C47" s="3" t="s">
        <v>404</v>
      </c>
      <c r="D47" s="339"/>
      <c r="E47" s="341"/>
      <c r="F47" s="314"/>
      <c r="G47" s="338"/>
      <c r="H47" s="3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6" customFormat="1" ht="31.5">
      <c r="A48" s="336"/>
      <c r="B48" s="295"/>
      <c r="C48" s="3" t="s">
        <v>405</v>
      </c>
      <c r="D48" s="339"/>
      <c r="E48" s="341"/>
      <c r="F48" s="314"/>
      <c r="G48" s="338"/>
      <c r="H48" s="31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s="6" customFormat="1" ht="31.5">
      <c r="A49" s="336"/>
      <c r="B49" s="295"/>
      <c r="C49" s="3" t="s">
        <v>559</v>
      </c>
      <c r="D49" s="339"/>
      <c r="E49" s="341"/>
      <c r="F49" s="314"/>
      <c r="G49" s="338"/>
      <c r="H49" s="31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s="6" customFormat="1" ht="31.5">
      <c r="A50" s="336"/>
      <c r="B50" s="295"/>
      <c r="C50" s="3" t="s">
        <v>560</v>
      </c>
      <c r="D50" s="339"/>
      <c r="E50" s="341"/>
      <c r="F50" s="314"/>
      <c r="G50" s="338"/>
      <c r="H50" s="31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s="6" customFormat="1" ht="15.75">
      <c r="A51" s="336"/>
      <c r="B51" s="295"/>
      <c r="C51" s="3" t="s">
        <v>561</v>
      </c>
      <c r="D51" s="339"/>
      <c r="E51" s="341"/>
      <c r="F51" s="314"/>
      <c r="G51" s="338"/>
      <c r="H51" s="31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s="6" customFormat="1" ht="31.5">
      <c r="A52" s="249" t="s">
        <v>207</v>
      </c>
      <c r="B52" s="8" t="s">
        <v>563</v>
      </c>
      <c r="C52" s="3" t="s">
        <v>564</v>
      </c>
      <c r="D52" s="304" t="s">
        <v>522</v>
      </c>
      <c r="E52" s="341">
        <v>30</v>
      </c>
      <c r="F52" s="344">
        <f>(Калькулятор!E18+Калькулятор!E9)*Калькулятор!E17</f>
        <v>0</v>
      </c>
      <c r="G52" s="315">
        <f>E52*F52</f>
        <v>0</v>
      </c>
      <c r="H52" s="31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s="6" customFormat="1" ht="31.5">
      <c r="A53" s="249"/>
      <c r="B53" s="8"/>
      <c r="C53" s="3" t="s">
        <v>565</v>
      </c>
      <c r="D53" s="304"/>
      <c r="E53" s="341"/>
      <c r="F53" s="314"/>
      <c r="G53" s="315"/>
      <c r="H53" s="31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s="6" customFormat="1" ht="94.5">
      <c r="A54" s="249"/>
      <c r="B54" s="8"/>
      <c r="C54" s="3" t="s">
        <v>566</v>
      </c>
      <c r="D54" s="304"/>
      <c r="E54" s="341"/>
      <c r="F54" s="314"/>
      <c r="G54" s="315"/>
      <c r="H54" s="3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s="6" customFormat="1" ht="47.25">
      <c r="A55" s="249" t="s">
        <v>208</v>
      </c>
      <c r="B55" s="8" t="s">
        <v>568</v>
      </c>
      <c r="C55" s="3" t="s">
        <v>569</v>
      </c>
      <c r="D55" s="339" t="s">
        <v>400</v>
      </c>
      <c r="E55" s="341">
        <v>18</v>
      </c>
      <c r="F55" s="344">
        <f>Калькулятор!E9+Калькулятор!E15+Калькулятор!E13+Калькулятор!E18/100*15</f>
        <v>0</v>
      </c>
      <c r="G55" s="340">
        <f>E55*F55</f>
        <v>0</v>
      </c>
      <c r="H55" s="31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s="6" customFormat="1" ht="15.75">
      <c r="A56" s="249"/>
      <c r="B56" s="8"/>
      <c r="C56" s="3" t="s">
        <v>570</v>
      </c>
      <c r="D56" s="339"/>
      <c r="E56" s="341"/>
      <c r="F56" s="314"/>
      <c r="G56" s="340"/>
      <c r="H56" s="31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s="6" customFormat="1" ht="31.5">
      <c r="A57" s="249"/>
      <c r="B57" s="8"/>
      <c r="C57" s="3" t="s">
        <v>571</v>
      </c>
      <c r="D57" s="339"/>
      <c r="E57" s="341"/>
      <c r="F57" s="314"/>
      <c r="G57" s="340"/>
      <c r="H57" s="31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s="6" customFormat="1" ht="51" customHeight="1">
      <c r="A58" s="249" t="s">
        <v>209</v>
      </c>
      <c r="B58" s="8" t="s">
        <v>572</v>
      </c>
      <c r="C58" s="3" t="s">
        <v>573</v>
      </c>
      <c r="D58" s="3" t="s">
        <v>555</v>
      </c>
      <c r="E58" s="9">
        <v>3</v>
      </c>
      <c r="F58" s="78">
        <f>Калькулятор!E23</f>
        <v>0</v>
      </c>
      <c r="G58" s="65">
        <f>E58*F58</f>
        <v>0</v>
      </c>
      <c r="H58" s="4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s="6" customFormat="1" ht="15.75">
      <c r="A59" s="8"/>
      <c r="B59" s="8"/>
      <c r="C59" s="3" t="s">
        <v>574</v>
      </c>
      <c r="D59" s="3"/>
      <c r="E59" s="9">
        <v>1.6</v>
      </c>
      <c r="F59" s="79">
        <f>F58</f>
        <v>0</v>
      </c>
      <c r="G59" s="65">
        <f>E59*F59</f>
        <v>0</v>
      </c>
      <c r="H59" s="4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s="6" customFormat="1" ht="63">
      <c r="A60" s="236" t="s">
        <v>210</v>
      </c>
      <c r="B60" s="8" t="s">
        <v>602</v>
      </c>
      <c r="C60" s="3" t="s">
        <v>104</v>
      </c>
      <c r="D60" s="291" t="s">
        <v>603</v>
      </c>
      <c r="E60" s="292">
        <v>12</v>
      </c>
      <c r="F60" s="293">
        <v>780</v>
      </c>
      <c r="G60" s="338">
        <f>E60*F60</f>
        <v>9360</v>
      </c>
      <c r="H60" s="4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s="6" customFormat="1" ht="31.5">
      <c r="A61" s="236"/>
      <c r="B61" s="8"/>
      <c r="C61" s="3" t="s">
        <v>105</v>
      </c>
      <c r="D61" s="291"/>
      <c r="E61" s="292"/>
      <c r="F61" s="293"/>
      <c r="G61" s="338"/>
      <c r="H61" s="4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s="6" customFormat="1" ht="15.75">
      <c r="A62" s="236"/>
      <c r="B62" s="8"/>
      <c r="C62" s="3" t="s">
        <v>418</v>
      </c>
      <c r="D62" s="291"/>
      <c r="E62" s="292"/>
      <c r="F62" s="293"/>
      <c r="G62" s="338"/>
      <c r="H62" s="4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s="6" customFormat="1" ht="47.25" customHeight="1">
      <c r="A63" s="316" t="s">
        <v>211</v>
      </c>
      <c r="B63" s="337" t="s">
        <v>604</v>
      </c>
      <c r="C63" s="3" t="s">
        <v>605</v>
      </c>
      <c r="D63" s="339" t="s">
        <v>555</v>
      </c>
      <c r="E63" s="341">
        <v>15</v>
      </c>
      <c r="F63" s="306">
        <f>Калькулятор!E25</f>
        <v>0</v>
      </c>
      <c r="G63" s="340">
        <f>E63*F63</f>
        <v>0</v>
      </c>
      <c r="H63" s="31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s="6" customFormat="1" ht="47.25">
      <c r="A64" s="316"/>
      <c r="B64" s="337"/>
      <c r="C64" s="3" t="s">
        <v>606</v>
      </c>
      <c r="D64" s="339"/>
      <c r="E64" s="341"/>
      <c r="F64" s="307"/>
      <c r="G64" s="340"/>
      <c r="H64" s="31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s="6" customFormat="1" ht="47.25">
      <c r="A65" s="316"/>
      <c r="B65" s="337"/>
      <c r="C65" s="3" t="s">
        <v>607</v>
      </c>
      <c r="D65" s="339"/>
      <c r="E65" s="341"/>
      <c r="F65" s="307"/>
      <c r="G65" s="340"/>
      <c r="H65" s="31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s="6" customFormat="1" ht="15.75">
      <c r="A66" s="316"/>
      <c r="B66" s="337"/>
      <c r="C66" s="3" t="s">
        <v>608</v>
      </c>
      <c r="D66" s="339"/>
      <c r="E66" s="341"/>
      <c r="F66" s="307"/>
      <c r="G66" s="340"/>
      <c r="H66" s="3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s="6" customFormat="1" ht="31.5">
      <c r="A67" s="316"/>
      <c r="B67" s="337"/>
      <c r="C67" s="3" t="s">
        <v>609</v>
      </c>
      <c r="D67" s="339"/>
      <c r="E67" s="341"/>
      <c r="F67" s="307"/>
      <c r="G67" s="340"/>
      <c r="H67" s="31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s="6" customFormat="1" ht="31.5">
      <c r="A68" s="316" t="s">
        <v>212</v>
      </c>
      <c r="B68" s="8" t="s">
        <v>610</v>
      </c>
      <c r="C68" s="3" t="s">
        <v>100</v>
      </c>
      <c r="D68" s="339" t="s">
        <v>611</v>
      </c>
      <c r="E68" s="341">
        <v>12</v>
      </c>
      <c r="F68" s="308">
        <f>Калькулятор!E20+Калькулятор!E21+Калькулятор!E22</f>
        <v>0</v>
      </c>
      <c r="G68" s="340">
        <f>E68*F68</f>
        <v>0</v>
      </c>
      <c r="H68" s="31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s="6" customFormat="1" ht="31.5">
      <c r="A69" s="316"/>
      <c r="B69" s="8"/>
      <c r="C69" s="3" t="s">
        <v>101</v>
      </c>
      <c r="D69" s="339"/>
      <c r="E69" s="341"/>
      <c r="F69" s="342"/>
      <c r="G69" s="340"/>
      <c r="H69" s="31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s="6" customFormat="1" ht="31.5">
      <c r="A70" s="316"/>
      <c r="B70" s="8"/>
      <c r="C70" s="3" t="s">
        <v>102</v>
      </c>
      <c r="D70" s="339"/>
      <c r="E70" s="341"/>
      <c r="F70" s="342"/>
      <c r="G70" s="340"/>
      <c r="H70" s="31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s="6" customFormat="1" ht="15.75">
      <c r="A71" s="316"/>
      <c r="B71" s="8"/>
      <c r="C71" s="3" t="s">
        <v>103</v>
      </c>
      <c r="D71" s="339"/>
      <c r="E71" s="341"/>
      <c r="F71" s="342"/>
      <c r="G71" s="340"/>
      <c r="H71" s="31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s="6" customFormat="1" ht="94.5">
      <c r="A72" s="249" t="s">
        <v>213</v>
      </c>
      <c r="B72" s="8" t="s">
        <v>612</v>
      </c>
      <c r="C72" s="3" t="s">
        <v>613</v>
      </c>
      <c r="D72" s="3" t="s">
        <v>614</v>
      </c>
      <c r="E72" s="9">
        <v>15</v>
      </c>
      <c r="F72" s="3">
        <v>12</v>
      </c>
      <c r="G72" s="65">
        <f>E72*F72</f>
        <v>180</v>
      </c>
      <c r="H72" s="4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s="6" customFormat="1" ht="47.25">
      <c r="A73" s="8"/>
      <c r="B73" s="8"/>
      <c r="C73" s="3" t="s">
        <v>410</v>
      </c>
      <c r="D73" s="3" t="s">
        <v>411</v>
      </c>
      <c r="E73" s="9">
        <v>15</v>
      </c>
      <c r="F73" s="3">
        <f>F72</f>
        <v>12</v>
      </c>
      <c r="G73" s="65">
        <f>E73*F73</f>
        <v>180</v>
      </c>
      <c r="H73" s="4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s="6" customFormat="1" ht="47.25">
      <c r="A74" s="8"/>
      <c r="B74" s="8"/>
      <c r="C74" s="3" t="s">
        <v>412</v>
      </c>
      <c r="D74" s="3" t="s">
        <v>411</v>
      </c>
      <c r="E74" s="9">
        <v>15</v>
      </c>
      <c r="F74" s="3">
        <f>F72</f>
        <v>12</v>
      </c>
      <c r="G74" s="65">
        <f>E74*F74</f>
        <v>180</v>
      </c>
      <c r="H74" s="4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s="6" customFormat="1" ht="47.25">
      <c r="A75" s="309" t="s">
        <v>214</v>
      </c>
      <c r="B75" s="8" t="s">
        <v>413</v>
      </c>
      <c r="C75" s="3" t="s">
        <v>414</v>
      </c>
      <c r="D75" s="339" t="s">
        <v>555</v>
      </c>
      <c r="E75" s="341">
        <v>15</v>
      </c>
      <c r="F75" s="310">
        <f>Калькулятор!E24</f>
        <v>0</v>
      </c>
      <c r="G75" s="340">
        <f>E75*F75</f>
        <v>0</v>
      </c>
      <c r="H75" s="31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s="6" customFormat="1" ht="31.5">
      <c r="A76" s="309"/>
      <c r="B76" s="8"/>
      <c r="C76" s="3" t="s">
        <v>415</v>
      </c>
      <c r="D76" s="339"/>
      <c r="E76" s="341"/>
      <c r="F76" s="339"/>
      <c r="G76" s="340"/>
      <c r="H76" s="31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s="6" customFormat="1" ht="31.5">
      <c r="A77" s="85"/>
      <c r="B77" s="8"/>
      <c r="C77" s="3" t="s">
        <v>416</v>
      </c>
      <c r="D77" s="3" t="s">
        <v>555</v>
      </c>
      <c r="E77" s="9">
        <v>5.2</v>
      </c>
      <c r="F77" s="76" t="s">
        <v>550</v>
      </c>
      <c r="G77" s="65">
        <f>E77*F77</f>
        <v>520</v>
      </c>
      <c r="H77" s="4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s="6" customFormat="1" ht="47.25">
      <c r="A78" s="316" t="s">
        <v>215</v>
      </c>
      <c r="B78" s="8" t="s">
        <v>417</v>
      </c>
      <c r="C78" s="38" t="s">
        <v>373</v>
      </c>
      <c r="D78" s="339" t="s">
        <v>419</v>
      </c>
      <c r="E78" s="341">
        <v>15</v>
      </c>
      <c r="F78" s="339">
        <f>7*12</f>
        <v>84</v>
      </c>
      <c r="G78" s="340">
        <f>E78*F78</f>
        <v>1260</v>
      </c>
      <c r="H78" s="31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s="6" customFormat="1" ht="15.75">
      <c r="A79" s="316"/>
      <c r="B79" s="8"/>
      <c r="C79" s="38" t="s">
        <v>418</v>
      </c>
      <c r="D79" s="339"/>
      <c r="E79" s="341"/>
      <c r="F79" s="339"/>
      <c r="G79" s="340"/>
      <c r="H79" s="31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s="6" customFormat="1" ht="63">
      <c r="A80" s="305"/>
      <c r="B80" s="305"/>
      <c r="C80" s="3" t="s">
        <v>61</v>
      </c>
      <c r="D80" s="339" t="s">
        <v>419</v>
      </c>
      <c r="E80" s="341">
        <v>15</v>
      </c>
      <c r="F80" s="339">
        <f>F78</f>
        <v>84</v>
      </c>
      <c r="G80" s="340">
        <f>E80*F80</f>
        <v>1260</v>
      </c>
      <c r="H80" s="31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s="6" customFormat="1" ht="15.75">
      <c r="A81" s="305"/>
      <c r="B81" s="305"/>
      <c r="C81" s="3" t="s">
        <v>62</v>
      </c>
      <c r="D81" s="339"/>
      <c r="E81" s="341"/>
      <c r="F81" s="339"/>
      <c r="G81" s="340"/>
      <c r="H81" s="31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s="59" customFormat="1" ht="20.25">
      <c r="A82" s="20" t="s">
        <v>356</v>
      </c>
      <c r="B82" s="20" t="s">
        <v>63</v>
      </c>
      <c r="C82" s="21"/>
      <c r="D82" s="21"/>
      <c r="E82" s="22"/>
      <c r="F82" s="21"/>
      <c r="G82" s="251"/>
      <c r="H82" s="57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</row>
    <row r="83" spans="1:35" s="6" customFormat="1" ht="63" customHeight="1">
      <c r="A83" s="316" t="s">
        <v>216</v>
      </c>
      <c r="B83" s="337" t="s">
        <v>64</v>
      </c>
      <c r="C83" s="3" t="s">
        <v>65</v>
      </c>
      <c r="D83" s="339" t="s">
        <v>537</v>
      </c>
      <c r="E83" s="341">
        <v>13.5</v>
      </c>
      <c r="F83" s="308">
        <f>Калькулятор!E12</f>
        <v>0</v>
      </c>
      <c r="G83" s="338">
        <f>E83*F83</f>
        <v>0</v>
      </c>
      <c r="H83" s="31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s="6" customFormat="1" ht="15.75">
      <c r="A84" s="316"/>
      <c r="B84" s="337"/>
      <c r="C84" s="3" t="s">
        <v>66</v>
      </c>
      <c r="D84" s="339"/>
      <c r="E84" s="341"/>
      <c r="F84" s="342"/>
      <c r="G84" s="338"/>
      <c r="H84" s="31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s="6" customFormat="1" ht="15.75">
      <c r="A85" s="316"/>
      <c r="B85" s="337"/>
      <c r="C85" s="3" t="s">
        <v>67</v>
      </c>
      <c r="D85" s="339"/>
      <c r="E85" s="341"/>
      <c r="F85" s="342"/>
      <c r="G85" s="338"/>
      <c r="H85" s="31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s="6" customFormat="1" ht="15.75">
      <c r="A86" s="316"/>
      <c r="B86" s="337"/>
      <c r="C86" s="3" t="s">
        <v>68</v>
      </c>
      <c r="D86" s="339"/>
      <c r="E86" s="341"/>
      <c r="F86" s="342"/>
      <c r="G86" s="338"/>
      <c r="H86" s="31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s="6" customFormat="1" ht="15.75">
      <c r="A87" s="316"/>
      <c r="B87" s="337"/>
      <c r="C87" s="3" t="s">
        <v>69</v>
      </c>
      <c r="D87" s="339"/>
      <c r="E87" s="341"/>
      <c r="F87" s="342"/>
      <c r="G87" s="338"/>
      <c r="H87" s="31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s="6" customFormat="1" ht="15.75">
      <c r="A88" s="316"/>
      <c r="B88" s="337"/>
      <c r="C88" s="3" t="s">
        <v>70</v>
      </c>
      <c r="D88" s="339"/>
      <c r="E88" s="341"/>
      <c r="F88" s="342"/>
      <c r="G88" s="338"/>
      <c r="H88" s="31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s="6" customFormat="1" ht="47.25" customHeight="1">
      <c r="A89" s="316" t="s">
        <v>217</v>
      </c>
      <c r="B89" s="337" t="s">
        <v>71</v>
      </c>
      <c r="C89" s="3" t="s">
        <v>65</v>
      </c>
      <c r="D89" s="339" t="s">
        <v>555</v>
      </c>
      <c r="E89" s="341">
        <v>13.5</v>
      </c>
      <c r="F89" s="306">
        <f>Калькулятор!E11</f>
        <v>0</v>
      </c>
      <c r="G89" s="340">
        <f>E89*F89</f>
        <v>0</v>
      </c>
      <c r="H89" s="31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s="6" customFormat="1" ht="15.75">
      <c r="A90" s="316"/>
      <c r="B90" s="337"/>
      <c r="C90" s="3" t="s">
        <v>66</v>
      </c>
      <c r="D90" s="339"/>
      <c r="E90" s="341"/>
      <c r="F90" s="307"/>
      <c r="G90" s="340"/>
      <c r="H90" s="31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s="6" customFormat="1" ht="15.75">
      <c r="A91" s="316"/>
      <c r="B91" s="337"/>
      <c r="C91" s="3" t="s">
        <v>72</v>
      </c>
      <c r="D91" s="339"/>
      <c r="E91" s="341"/>
      <c r="F91" s="307"/>
      <c r="G91" s="340"/>
      <c r="H91" s="31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s="6" customFormat="1" ht="15.75">
      <c r="A92" s="316"/>
      <c r="B92" s="337"/>
      <c r="C92" s="3" t="s">
        <v>73</v>
      </c>
      <c r="D92" s="339"/>
      <c r="E92" s="341"/>
      <c r="F92" s="307"/>
      <c r="G92" s="340"/>
      <c r="H92" s="31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s="6" customFormat="1" ht="15.75">
      <c r="A93" s="316"/>
      <c r="B93" s="337"/>
      <c r="C93" s="3" t="s">
        <v>74</v>
      </c>
      <c r="D93" s="339"/>
      <c r="E93" s="341"/>
      <c r="F93" s="307"/>
      <c r="G93" s="340"/>
      <c r="H93" s="31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s="6" customFormat="1" ht="15.75">
      <c r="A94" s="316"/>
      <c r="B94" s="337"/>
      <c r="C94" s="3" t="s">
        <v>75</v>
      </c>
      <c r="D94" s="339"/>
      <c r="E94" s="341"/>
      <c r="F94" s="307"/>
      <c r="G94" s="340"/>
      <c r="H94" s="31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s="6" customFormat="1" ht="78.75">
      <c r="A95" s="249" t="s">
        <v>218</v>
      </c>
      <c r="B95" s="8" t="s">
        <v>76</v>
      </c>
      <c r="C95" s="3" t="s">
        <v>77</v>
      </c>
      <c r="D95" s="3" t="s">
        <v>419</v>
      </c>
      <c r="E95" s="9">
        <v>150</v>
      </c>
      <c r="F95" s="3">
        <v>12</v>
      </c>
      <c r="G95" s="65">
        <f>E95*F95</f>
        <v>1800</v>
      </c>
      <c r="H95" s="4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s="6" customFormat="1" ht="78.75">
      <c r="A96" s="8"/>
      <c r="B96" s="8"/>
      <c r="C96" s="3" t="s">
        <v>78</v>
      </c>
      <c r="D96" s="3" t="s">
        <v>555</v>
      </c>
      <c r="E96" s="9">
        <v>15</v>
      </c>
      <c r="F96" s="82">
        <f>Калькулятор!E26</f>
        <v>0</v>
      </c>
      <c r="G96" s="65">
        <f>E96*F96</f>
        <v>0</v>
      </c>
      <c r="H96" s="4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s="6" customFormat="1" ht="31.5">
      <c r="A97" s="249" t="s">
        <v>219</v>
      </c>
      <c r="B97" s="8" t="s">
        <v>79</v>
      </c>
      <c r="C97" s="3" t="s">
        <v>378</v>
      </c>
      <c r="D97" s="3" t="s">
        <v>80</v>
      </c>
      <c r="E97" s="9">
        <v>10</v>
      </c>
      <c r="F97" s="3">
        <f>Калькулятор!E28*Калькулятор!E29*12</f>
        <v>0</v>
      </c>
      <c r="G97" s="65">
        <f>E97*F97</f>
        <v>0</v>
      </c>
      <c r="H97" s="4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s="6" customFormat="1" ht="31.5">
      <c r="A98" s="8"/>
      <c r="B98" s="8"/>
      <c r="C98" s="3" t="s">
        <v>81</v>
      </c>
      <c r="D98" s="3" t="s">
        <v>80</v>
      </c>
      <c r="E98" s="9">
        <v>10</v>
      </c>
      <c r="F98" s="3">
        <f>Калькулятор!E30*Калькулятор!E29*12</f>
        <v>0</v>
      </c>
      <c r="G98" s="65">
        <f>E98*F98</f>
        <v>0</v>
      </c>
      <c r="H98" s="4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s="6" customFormat="1" ht="20.25">
      <c r="A99" s="252" t="s">
        <v>107</v>
      </c>
      <c r="B99" s="20" t="s">
        <v>82</v>
      </c>
      <c r="C99" s="8"/>
      <c r="D99" s="3"/>
      <c r="E99" s="9"/>
      <c r="F99" s="3"/>
      <c r="G99" s="65"/>
      <c r="H99" s="4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s="6" customFormat="1" ht="31.5">
      <c r="A100" s="249" t="s">
        <v>221</v>
      </c>
      <c r="B100" s="8" t="s">
        <v>83</v>
      </c>
      <c r="C100" s="3" t="s">
        <v>279</v>
      </c>
      <c r="D100" s="3" t="s">
        <v>555</v>
      </c>
      <c r="E100" s="9">
        <v>4.8</v>
      </c>
      <c r="F100" s="82">
        <f>Калькулятор!E13</f>
        <v>0</v>
      </c>
      <c r="G100" s="65">
        <f aca="true" t="shared" si="2" ref="G100:G105">E100*F100</f>
        <v>0</v>
      </c>
      <c r="H100" s="4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s="6" customFormat="1" ht="63">
      <c r="A101" s="8"/>
      <c r="B101" s="8"/>
      <c r="C101" s="3" t="s">
        <v>280</v>
      </c>
      <c r="D101" s="3" t="s">
        <v>411</v>
      </c>
      <c r="E101" s="9">
        <v>10</v>
      </c>
      <c r="F101" s="3">
        <v>12</v>
      </c>
      <c r="G101" s="65">
        <f t="shared" si="2"/>
        <v>120</v>
      </c>
      <c r="H101" s="4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s="6" customFormat="1" ht="31.5">
      <c r="A102" s="8"/>
      <c r="B102" s="8"/>
      <c r="C102" s="38" t="s">
        <v>112</v>
      </c>
      <c r="D102" s="3" t="s">
        <v>281</v>
      </c>
      <c r="E102" s="9">
        <v>1.8</v>
      </c>
      <c r="F102" s="225">
        <f>F100</f>
        <v>0</v>
      </c>
      <c r="G102" s="65">
        <f t="shared" si="2"/>
        <v>0</v>
      </c>
      <c r="H102" s="4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s="6" customFormat="1" ht="15.75">
      <c r="A103" s="8"/>
      <c r="B103" s="8"/>
      <c r="C103" s="3" t="s">
        <v>282</v>
      </c>
      <c r="D103" s="3" t="s">
        <v>562</v>
      </c>
      <c r="E103" s="9">
        <v>1.8</v>
      </c>
      <c r="F103" s="3">
        <v>100</v>
      </c>
      <c r="G103" s="65">
        <f t="shared" si="2"/>
        <v>180</v>
      </c>
      <c r="H103" s="4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s="6" customFormat="1" ht="63">
      <c r="A104" s="249" t="s">
        <v>222</v>
      </c>
      <c r="B104" s="8" t="s">
        <v>283</v>
      </c>
      <c r="C104" s="3" t="s">
        <v>284</v>
      </c>
      <c r="D104" s="3" t="s">
        <v>285</v>
      </c>
      <c r="E104" s="9">
        <v>1.75</v>
      </c>
      <c r="F104" s="225">
        <f>F100</f>
        <v>0</v>
      </c>
      <c r="G104" s="65">
        <f t="shared" si="2"/>
        <v>0</v>
      </c>
      <c r="H104" s="4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s="6" customFormat="1" ht="15.75">
      <c r="A105" s="305"/>
      <c r="B105" s="8" t="s">
        <v>528</v>
      </c>
      <c r="C105" s="3" t="s">
        <v>628</v>
      </c>
      <c r="D105" s="339" t="s">
        <v>537</v>
      </c>
      <c r="E105" s="341">
        <v>18</v>
      </c>
      <c r="F105" s="311">
        <f>F100</f>
        <v>0</v>
      </c>
      <c r="G105" s="340">
        <f t="shared" si="2"/>
        <v>0</v>
      </c>
      <c r="H105" s="31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s="6" customFormat="1" ht="47.25">
      <c r="A106" s="305"/>
      <c r="B106" s="8"/>
      <c r="C106" s="3" t="s">
        <v>629</v>
      </c>
      <c r="D106" s="339"/>
      <c r="E106" s="341"/>
      <c r="F106" s="304"/>
      <c r="G106" s="340"/>
      <c r="H106" s="31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s="6" customFormat="1" ht="47.25">
      <c r="A107" s="305"/>
      <c r="B107" s="8"/>
      <c r="C107" s="3" t="s">
        <v>630</v>
      </c>
      <c r="D107" s="339"/>
      <c r="E107" s="341"/>
      <c r="F107" s="304"/>
      <c r="G107" s="340"/>
      <c r="H107" s="31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s="6" customFormat="1" ht="31.5">
      <c r="A108" s="305"/>
      <c r="B108" s="8"/>
      <c r="C108" s="3" t="s">
        <v>560</v>
      </c>
      <c r="D108" s="339"/>
      <c r="E108" s="341"/>
      <c r="F108" s="304"/>
      <c r="G108" s="340"/>
      <c r="H108" s="31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s="6" customFormat="1" ht="15.75">
      <c r="A109" s="305"/>
      <c r="B109" s="8"/>
      <c r="C109" s="3" t="s">
        <v>631</v>
      </c>
      <c r="D109" s="339"/>
      <c r="E109" s="341"/>
      <c r="F109" s="304"/>
      <c r="G109" s="340"/>
      <c r="H109" s="31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s="17" customFormat="1" ht="20.25">
      <c r="A110" s="252" t="s">
        <v>106</v>
      </c>
      <c r="B110" s="20" t="s">
        <v>52</v>
      </c>
      <c r="C110" s="21"/>
      <c r="D110" s="21"/>
      <c r="E110" s="22"/>
      <c r="F110" s="21"/>
      <c r="G110" s="251"/>
      <c r="H110" s="43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</row>
    <row r="111" spans="1:35" s="6" customFormat="1" ht="63">
      <c r="A111" s="249" t="s">
        <v>223</v>
      </c>
      <c r="B111" s="8" t="s">
        <v>632</v>
      </c>
      <c r="C111" s="3" t="s">
        <v>633</v>
      </c>
      <c r="D111" s="3" t="s">
        <v>562</v>
      </c>
      <c r="E111" s="9">
        <v>1.8</v>
      </c>
      <c r="F111" s="3">
        <f>100*12</f>
        <v>1200</v>
      </c>
      <c r="G111" s="65">
        <f>E111*F111</f>
        <v>2160</v>
      </c>
      <c r="H111" s="4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s="6" customFormat="1" ht="31.5">
      <c r="A112" s="8"/>
      <c r="B112" s="11"/>
      <c r="C112" s="3" t="s">
        <v>634</v>
      </c>
      <c r="D112" s="3" t="s">
        <v>419</v>
      </c>
      <c r="E112" s="9">
        <v>2</v>
      </c>
      <c r="F112" s="3">
        <f>100*12</f>
        <v>1200</v>
      </c>
      <c r="G112" s="65">
        <f>E112*F112</f>
        <v>2400</v>
      </c>
      <c r="H112" s="4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s="6" customFormat="1" ht="63">
      <c r="A113" s="249" t="s">
        <v>224</v>
      </c>
      <c r="B113" s="8" t="s">
        <v>635</v>
      </c>
      <c r="C113" s="3" t="s">
        <v>636</v>
      </c>
      <c r="D113" s="3" t="s">
        <v>411</v>
      </c>
      <c r="E113" s="9">
        <v>15</v>
      </c>
      <c r="F113" s="3">
        <v>12</v>
      </c>
      <c r="G113" s="65">
        <f>E113*F113</f>
        <v>180</v>
      </c>
      <c r="H113" s="4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s="6" customFormat="1" ht="31.5">
      <c r="A114" s="249" t="s">
        <v>225</v>
      </c>
      <c r="B114" s="8" t="s">
        <v>637</v>
      </c>
      <c r="C114" s="3" t="s">
        <v>638</v>
      </c>
      <c r="D114" s="3" t="s">
        <v>562</v>
      </c>
      <c r="E114" s="9">
        <v>1.8</v>
      </c>
      <c r="F114" s="25">
        <f>Калькулятор!E16/30*12</f>
        <v>0</v>
      </c>
      <c r="G114" s="253">
        <f>E114*F114</f>
        <v>0</v>
      </c>
      <c r="H114" s="4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s="6" customFormat="1" ht="31.5">
      <c r="A115" s="305"/>
      <c r="B115" s="8"/>
      <c r="C115" s="3" t="s">
        <v>639</v>
      </c>
      <c r="D115" s="339" t="s">
        <v>411</v>
      </c>
      <c r="E115" s="341">
        <v>150</v>
      </c>
      <c r="F115" s="339">
        <v>12</v>
      </c>
      <c r="G115" s="340">
        <f>E115*F115</f>
        <v>1800</v>
      </c>
      <c r="H115" s="31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s="6" customFormat="1" ht="31.5">
      <c r="A116" s="305"/>
      <c r="B116" s="8"/>
      <c r="C116" s="3" t="s">
        <v>640</v>
      </c>
      <c r="D116" s="339"/>
      <c r="E116" s="341"/>
      <c r="F116" s="339"/>
      <c r="G116" s="340"/>
      <c r="H116" s="31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s="6" customFormat="1" ht="47.25">
      <c r="A117" s="249" t="s">
        <v>226</v>
      </c>
      <c r="B117" s="11" t="s">
        <v>641</v>
      </c>
      <c r="C117" s="3" t="s">
        <v>642</v>
      </c>
      <c r="D117" s="3" t="s">
        <v>555</v>
      </c>
      <c r="E117" s="9">
        <v>3</v>
      </c>
      <c r="F117" s="217">
        <f>Калькулятор!E9+Калькулятор!E13+Калькулятор!E11</f>
        <v>0</v>
      </c>
      <c r="G117" s="65">
        <f>E117*F117</f>
        <v>0</v>
      </c>
      <c r="H117" s="4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s="6" customFormat="1" ht="31.5">
      <c r="A118" s="8"/>
      <c r="B118" s="11"/>
      <c r="C118" s="3" t="s">
        <v>643</v>
      </c>
      <c r="D118" s="3" t="s">
        <v>411</v>
      </c>
      <c r="E118" s="9">
        <v>150</v>
      </c>
      <c r="F118" s="3">
        <v>12</v>
      </c>
      <c r="G118" s="65">
        <f aca="true" t="shared" si="3" ref="G118:G127">E118*F118</f>
        <v>1800</v>
      </c>
      <c r="H118" s="4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s="6" customFormat="1" ht="31.5">
      <c r="A119" s="8"/>
      <c r="B119" s="11"/>
      <c r="C119" s="3" t="s">
        <v>644</v>
      </c>
      <c r="D119" s="3" t="s">
        <v>411</v>
      </c>
      <c r="E119" s="9">
        <v>10</v>
      </c>
      <c r="F119" s="3">
        <v>12</v>
      </c>
      <c r="G119" s="65">
        <f t="shared" si="3"/>
        <v>120</v>
      </c>
      <c r="H119" s="4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s="6" customFormat="1" ht="31.5">
      <c r="A120" s="8"/>
      <c r="B120" s="11"/>
      <c r="C120" s="3" t="s">
        <v>645</v>
      </c>
      <c r="D120" s="3" t="s">
        <v>555</v>
      </c>
      <c r="E120" s="9">
        <v>15</v>
      </c>
      <c r="F120" s="25">
        <f>(Калькулятор!E9+Калькулятор!E18)/100*10</f>
        <v>0</v>
      </c>
      <c r="G120" s="253">
        <f t="shared" si="3"/>
        <v>0</v>
      </c>
      <c r="H120" s="4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s="6" customFormat="1" ht="31.5">
      <c r="A121" s="8"/>
      <c r="B121" s="11"/>
      <c r="C121" s="3" t="s">
        <v>646</v>
      </c>
      <c r="D121" s="3" t="s">
        <v>555</v>
      </c>
      <c r="E121" s="9">
        <v>3</v>
      </c>
      <c r="F121" s="3">
        <f>F120</f>
        <v>0</v>
      </c>
      <c r="G121" s="65">
        <f t="shared" si="3"/>
        <v>0</v>
      </c>
      <c r="H121" s="4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s="6" customFormat="1" ht="47.25">
      <c r="A122" s="249" t="s">
        <v>227</v>
      </c>
      <c r="B122" s="85" t="s">
        <v>647</v>
      </c>
      <c r="C122" s="3" t="s">
        <v>648</v>
      </c>
      <c r="D122" s="3" t="s">
        <v>649</v>
      </c>
      <c r="E122" s="9">
        <v>19.8</v>
      </c>
      <c r="F122" s="3">
        <v>120</v>
      </c>
      <c r="G122" s="65">
        <f t="shared" si="3"/>
        <v>2376</v>
      </c>
      <c r="H122" s="4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s="6" customFormat="1" ht="15.75">
      <c r="A123" s="8"/>
      <c r="B123" s="85"/>
      <c r="C123" s="3" t="s">
        <v>650</v>
      </c>
      <c r="D123" s="3" t="s">
        <v>411</v>
      </c>
      <c r="E123" s="9">
        <v>20</v>
      </c>
      <c r="F123" s="3">
        <v>12</v>
      </c>
      <c r="G123" s="65">
        <f t="shared" si="3"/>
        <v>240</v>
      </c>
      <c r="H123" s="4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s="6" customFormat="1" ht="15.75">
      <c r="A124" s="8"/>
      <c r="B124" s="85"/>
      <c r="C124" s="3" t="s">
        <v>651</v>
      </c>
      <c r="D124" s="3" t="s">
        <v>411</v>
      </c>
      <c r="E124" s="9">
        <v>5</v>
      </c>
      <c r="F124" s="3">
        <v>12</v>
      </c>
      <c r="G124" s="65">
        <f t="shared" si="3"/>
        <v>60</v>
      </c>
      <c r="H124" s="4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s="6" customFormat="1" ht="31.5">
      <c r="A125" s="249" t="s">
        <v>228</v>
      </c>
      <c r="B125" s="8" t="s">
        <v>652</v>
      </c>
      <c r="C125" s="3" t="s">
        <v>653</v>
      </c>
      <c r="D125" s="3" t="s">
        <v>654</v>
      </c>
      <c r="E125" s="9">
        <v>1.8</v>
      </c>
      <c r="F125" s="3">
        <f>Калькулятор!E31*12</f>
        <v>0</v>
      </c>
      <c r="G125" s="65">
        <f t="shared" si="3"/>
        <v>0</v>
      </c>
      <c r="H125" s="4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s="6" customFormat="1" ht="31.5">
      <c r="A126" s="249" t="s">
        <v>229</v>
      </c>
      <c r="B126" s="8" t="s">
        <v>655</v>
      </c>
      <c r="C126" s="3" t="s">
        <v>656</v>
      </c>
      <c r="D126" s="3" t="s">
        <v>411</v>
      </c>
      <c r="E126" s="9">
        <v>6</v>
      </c>
      <c r="F126" s="3">
        <v>36</v>
      </c>
      <c r="G126" s="65">
        <f t="shared" si="3"/>
        <v>216</v>
      </c>
      <c r="H126" s="4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s="6" customFormat="1" ht="47.25">
      <c r="A127" s="249" t="s">
        <v>230</v>
      </c>
      <c r="B127" s="8" t="s">
        <v>657</v>
      </c>
      <c r="C127" s="3" t="s">
        <v>658</v>
      </c>
      <c r="D127" s="3" t="s">
        <v>659</v>
      </c>
      <c r="E127" s="9">
        <v>15</v>
      </c>
      <c r="F127" s="3">
        <f>12*3</f>
        <v>36</v>
      </c>
      <c r="G127" s="65">
        <f t="shared" si="3"/>
        <v>540</v>
      </c>
      <c r="H127" s="4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s="6" customFormat="1" ht="78.75">
      <c r="A128" s="316" t="s">
        <v>231</v>
      </c>
      <c r="B128" s="8" t="s">
        <v>660</v>
      </c>
      <c r="C128" s="3" t="s">
        <v>661</v>
      </c>
      <c r="D128" s="339" t="s">
        <v>665</v>
      </c>
      <c r="E128" s="341">
        <v>60</v>
      </c>
      <c r="F128" s="339">
        <f>4</f>
        <v>4</v>
      </c>
      <c r="G128" s="338">
        <f>E128*F128</f>
        <v>240</v>
      </c>
      <c r="H128" s="31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s="6" customFormat="1" ht="15.75">
      <c r="A129" s="316"/>
      <c r="B129" s="8"/>
      <c r="C129" s="3" t="s">
        <v>662</v>
      </c>
      <c r="D129" s="339"/>
      <c r="E129" s="341"/>
      <c r="F129" s="339"/>
      <c r="G129" s="338"/>
      <c r="H129" s="31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s="6" customFormat="1" ht="47.25">
      <c r="A130" s="316"/>
      <c r="B130" s="8"/>
      <c r="C130" s="3" t="s">
        <v>663</v>
      </c>
      <c r="D130" s="339"/>
      <c r="E130" s="341"/>
      <c r="F130" s="339"/>
      <c r="G130" s="338"/>
      <c r="H130" s="31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s="6" customFormat="1" ht="15.75">
      <c r="A131" s="316"/>
      <c r="B131" s="8"/>
      <c r="C131" s="3" t="s">
        <v>664</v>
      </c>
      <c r="D131" s="339"/>
      <c r="E131" s="341"/>
      <c r="F131" s="339"/>
      <c r="G131" s="338"/>
      <c r="H131" s="31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s="6" customFormat="1" ht="20.25">
      <c r="A132" s="252" t="s">
        <v>108</v>
      </c>
      <c r="B132" s="20" t="s">
        <v>666</v>
      </c>
      <c r="C132" s="3"/>
      <c r="D132" s="3"/>
      <c r="E132" s="9"/>
      <c r="F132" s="3"/>
      <c r="G132" s="65"/>
      <c r="H132" s="4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s="6" customFormat="1" ht="31.5">
      <c r="A133" s="249" t="s">
        <v>233</v>
      </c>
      <c r="B133" s="8" t="s">
        <v>667</v>
      </c>
      <c r="C133" s="3" t="s">
        <v>382</v>
      </c>
      <c r="D133" s="38" t="s">
        <v>562</v>
      </c>
      <c r="E133" s="9">
        <v>5</v>
      </c>
      <c r="F133" s="25">
        <f>Калькулятор!E16/100*10</f>
        <v>0</v>
      </c>
      <c r="G133" s="253">
        <f>E133*F133</f>
        <v>0</v>
      </c>
      <c r="H133" s="4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s="6" customFormat="1" ht="31.5">
      <c r="A134" s="8"/>
      <c r="B134" s="8"/>
      <c r="C134" s="3" t="s">
        <v>0</v>
      </c>
      <c r="D134" s="3" t="s">
        <v>419</v>
      </c>
      <c r="E134" s="9">
        <v>20</v>
      </c>
      <c r="F134" s="3">
        <v>12</v>
      </c>
      <c r="G134" s="234">
        <f>E134*F134</f>
        <v>240</v>
      </c>
      <c r="H134" s="4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s="6" customFormat="1" ht="15.75">
      <c r="A135" s="305"/>
      <c r="B135" s="8"/>
      <c r="C135" s="3" t="s">
        <v>605</v>
      </c>
      <c r="D135" s="339" t="s">
        <v>442</v>
      </c>
      <c r="E135" s="341">
        <v>12</v>
      </c>
      <c r="F135" s="304">
        <f>F133</f>
        <v>0</v>
      </c>
      <c r="G135" s="290">
        <f>E135*F135</f>
        <v>0</v>
      </c>
      <c r="H135" s="31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s="6" customFormat="1" ht="47.25">
      <c r="A136" s="305"/>
      <c r="B136" s="8"/>
      <c r="C136" s="3" t="s">
        <v>440</v>
      </c>
      <c r="D136" s="339"/>
      <c r="E136" s="341"/>
      <c r="F136" s="304"/>
      <c r="G136" s="290"/>
      <c r="H136" s="31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s="6" customFormat="1" ht="47.25">
      <c r="A137" s="305"/>
      <c r="B137" s="8"/>
      <c r="C137" s="3" t="s">
        <v>441</v>
      </c>
      <c r="D137" s="339"/>
      <c r="E137" s="341"/>
      <c r="F137" s="304"/>
      <c r="G137" s="290"/>
      <c r="H137" s="31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s="6" customFormat="1" ht="31.5">
      <c r="A138" s="8"/>
      <c r="B138" s="8"/>
      <c r="C138" s="3" t="s">
        <v>443</v>
      </c>
      <c r="D138" s="3" t="s">
        <v>444</v>
      </c>
      <c r="E138" s="9">
        <v>480</v>
      </c>
      <c r="F138" s="3">
        <v>12</v>
      </c>
      <c r="G138" s="65">
        <f>E138*F138</f>
        <v>5760</v>
      </c>
      <c r="H138" s="4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s="6" customFormat="1" ht="78.75">
      <c r="A139" s="249" t="s">
        <v>234</v>
      </c>
      <c r="B139" s="8" t="s">
        <v>445</v>
      </c>
      <c r="C139" s="3" t="s">
        <v>87</v>
      </c>
      <c r="D139" s="3" t="s">
        <v>88</v>
      </c>
      <c r="E139" s="9">
        <v>30</v>
      </c>
      <c r="F139" s="38">
        <f>F133</f>
        <v>0</v>
      </c>
      <c r="G139" s="253">
        <f>E139*F139</f>
        <v>0</v>
      </c>
      <c r="H139" s="4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s="6" customFormat="1" ht="47.25">
      <c r="A140" s="8"/>
      <c r="B140" s="3"/>
      <c r="C140" s="3" t="s">
        <v>89</v>
      </c>
      <c r="D140" s="3" t="s">
        <v>88</v>
      </c>
      <c r="E140" s="9">
        <v>60</v>
      </c>
      <c r="F140" s="38">
        <f>F139</f>
        <v>0</v>
      </c>
      <c r="G140" s="253">
        <f>E140*F140</f>
        <v>0</v>
      </c>
      <c r="H140" s="4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s="6" customFormat="1" ht="31.5">
      <c r="A141" s="8"/>
      <c r="B141" s="3"/>
      <c r="C141" s="3" t="s">
        <v>90</v>
      </c>
      <c r="D141" s="3" t="s">
        <v>91</v>
      </c>
      <c r="E141" s="9">
        <v>150</v>
      </c>
      <c r="F141" s="3">
        <v>12</v>
      </c>
      <c r="G141" s="65">
        <f>E141*F141</f>
        <v>1800</v>
      </c>
      <c r="H141" s="4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3" s="15" customFormat="1" ht="26.25">
      <c r="A142" s="271" t="s">
        <v>455</v>
      </c>
      <c r="B142" s="271"/>
      <c r="C142" s="272"/>
      <c r="D142" s="273" t="s">
        <v>110</v>
      </c>
      <c r="E142" s="274"/>
      <c r="F142" s="274"/>
      <c r="G142" s="275">
        <f>SUM(G10:G141)</f>
        <v>34972</v>
      </c>
      <c r="H142" s="47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s="15" customFormat="1" ht="18" customHeight="1">
      <c r="A143" s="279"/>
      <c r="B143" s="280"/>
      <c r="C143" s="284"/>
      <c r="D143" s="285"/>
      <c r="E143" s="286"/>
      <c r="F143" s="286"/>
      <c r="G143" s="287"/>
      <c r="H143" s="47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s="28" customFormat="1" ht="26.25">
      <c r="A144" s="276" t="s">
        <v>53</v>
      </c>
      <c r="B144" s="276" t="s">
        <v>54</v>
      </c>
      <c r="C144" s="277"/>
      <c r="D144" s="277"/>
      <c r="E144" s="278"/>
      <c r="F144" s="277"/>
      <c r="G144" s="277"/>
      <c r="H144" s="48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</row>
    <row r="145" spans="1:33" s="6" customFormat="1" ht="20.25">
      <c r="A145" s="259" t="s">
        <v>92</v>
      </c>
      <c r="B145" s="20" t="s">
        <v>93</v>
      </c>
      <c r="C145" s="34"/>
      <c r="D145" s="34"/>
      <c r="E145" s="35"/>
      <c r="F145" s="34"/>
      <c r="G145" s="34"/>
      <c r="H145" s="3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s="6" customFormat="1" ht="31.5">
      <c r="A146" s="249" t="s">
        <v>235</v>
      </c>
      <c r="B146" s="8" t="s">
        <v>534</v>
      </c>
      <c r="C146" s="3" t="s">
        <v>536</v>
      </c>
      <c r="D146" s="3" t="s">
        <v>537</v>
      </c>
      <c r="E146" s="9">
        <v>2.8</v>
      </c>
      <c r="F146" s="82">
        <f>Калькулятор!E32</f>
        <v>0</v>
      </c>
      <c r="G146" s="65">
        <f>E146*F146</f>
        <v>0</v>
      </c>
      <c r="H146" s="4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s="6" customFormat="1" ht="31.5">
      <c r="A147" s="8"/>
      <c r="B147" s="8"/>
      <c r="C147" s="3" t="s">
        <v>538</v>
      </c>
      <c r="D147" s="3" t="s">
        <v>537</v>
      </c>
      <c r="E147" s="9">
        <v>4</v>
      </c>
      <c r="F147" s="24">
        <f>F146</f>
        <v>0</v>
      </c>
      <c r="G147" s="65">
        <f aca="true" t="shared" si="4" ref="G147:G155">E147*F147</f>
        <v>0</v>
      </c>
      <c r="H147" s="4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s="6" customFormat="1" ht="47.25">
      <c r="A148" s="8"/>
      <c r="B148" s="3"/>
      <c r="C148" s="3" t="s">
        <v>94</v>
      </c>
      <c r="D148" s="3" t="s">
        <v>540</v>
      </c>
      <c r="E148" s="9">
        <v>1.3</v>
      </c>
      <c r="F148" s="76">
        <f>F146*3</f>
        <v>0</v>
      </c>
      <c r="G148" s="65">
        <f t="shared" si="4"/>
        <v>0</v>
      </c>
      <c r="H148" s="46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s="6" customFormat="1" ht="31.5">
      <c r="A149" s="8"/>
      <c r="B149" s="3"/>
      <c r="C149" s="3" t="s">
        <v>113</v>
      </c>
      <c r="D149" s="3" t="s">
        <v>537</v>
      </c>
      <c r="E149" s="9">
        <v>1.6</v>
      </c>
      <c r="F149" s="24">
        <f>F146</f>
        <v>0</v>
      </c>
      <c r="G149" s="65">
        <f t="shared" si="4"/>
        <v>0</v>
      </c>
      <c r="H149" s="4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s="6" customFormat="1" ht="31.5">
      <c r="A150" s="8"/>
      <c r="B150" s="3"/>
      <c r="C150" s="3" t="s">
        <v>114</v>
      </c>
      <c r="D150" s="3" t="s">
        <v>537</v>
      </c>
      <c r="E150" s="9">
        <v>1</v>
      </c>
      <c r="F150" s="24">
        <f>F146</f>
        <v>0</v>
      </c>
      <c r="G150" s="65">
        <f t="shared" si="4"/>
        <v>0</v>
      </c>
      <c r="H150" s="4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s="6" customFormat="1" ht="31.5">
      <c r="A151" s="8"/>
      <c r="B151" s="3"/>
      <c r="C151" s="3" t="s">
        <v>115</v>
      </c>
      <c r="D151" s="3" t="s">
        <v>537</v>
      </c>
      <c r="E151" s="9">
        <v>1</v>
      </c>
      <c r="F151" s="24">
        <f>F146</f>
        <v>0</v>
      </c>
      <c r="G151" s="65">
        <f t="shared" si="4"/>
        <v>0</v>
      </c>
      <c r="H151" s="4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s="6" customFormat="1" ht="31.5">
      <c r="A152" s="8"/>
      <c r="B152" s="3"/>
      <c r="C152" s="3" t="s">
        <v>116</v>
      </c>
      <c r="D152" s="3" t="s">
        <v>95</v>
      </c>
      <c r="E152" s="9">
        <v>10</v>
      </c>
      <c r="F152" s="24">
        <f>F146</f>
        <v>0</v>
      </c>
      <c r="G152" s="65">
        <f t="shared" si="4"/>
        <v>0</v>
      </c>
      <c r="H152" s="4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s="6" customFormat="1" ht="31.5">
      <c r="A153" s="8"/>
      <c r="B153" s="3"/>
      <c r="C153" s="3" t="s">
        <v>96</v>
      </c>
      <c r="D153" s="3" t="s">
        <v>537</v>
      </c>
      <c r="E153" s="9">
        <v>1.6</v>
      </c>
      <c r="F153" s="25">
        <f>Калькулятор!E32/100*10</f>
        <v>0</v>
      </c>
      <c r="G153" s="253">
        <f t="shared" si="4"/>
        <v>0</v>
      </c>
      <c r="H153" s="4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s="6" customFormat="1" ht="31.5">
      <c r="A154" s="249" t="s">
        <v>236</v>
      </c>
      <c r="B154" s="8" t="s">
        <v>553</v>
      </c>
      <c r="C154" s="3" t="s">
        <v>554</v>
      </c>
      <c r="D154" s="3" t="s">
        <v>555</v>
      </c>
      <c r="E154" s="9">
        <v>6</v>
      </c>
      <c r="F154" s="82">
        <f>Калькулятор!E32</f>
        <v>0</v>
      </c>
      <c r="G154" s="65">
        <f t="shared" si="4"/>
        <v>0</v>
      </c>
      <c r="H154" s="4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s="6" customFormat="1" ht="31.5">
      <c r="A155" s="8"/>
      <c r="B155" s="3"/>
      <c r="C155" s="3" t="s">
        <v>556</v>
      </c>
      <c r="D155" s="3" t="s">
        <v>555</v>
      </c>
      <c r="E155" s="9">
        <v>2.5</v>
      </c>
      <c r="F155" s="24">
        <f>F154</f>
        <v>0</v>
      </c>
      <c r="G155" s="65">
        <f t="shared" si="4"/>
        <v>0</v>
      </c>
      <c r="H155" s="4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s="6" customFormat="1" ht="47.25" customHeight="1">
      <c r="A156" s="316" t="s">
        <v>237</v>
      </c>
      <c r="B156" s="337" t="s">
        <v>557</v>
      </c>
      <c r="C156" s="3" t="s">
        <v>558</v>
      </c>
      <c r="D156" s="291" t="s">
        <v>555</v>
      </c>
      <c r="E156" s="341">
        <v>5.2</v>
      </c>
      <c r="F156" s="310">
        <f>F154</f>
        <v>0</v>
      </c>
      <c r="G156" s="340">
        <f>E156*F156</f>
        <v>0</v>
      </c>
      <c r="H156" s="31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s="6" customFormat="1" ht="31.5">
      <c r="A157" s="316"/>
      <c r="B157" s="337"/>
      <c r="C157" s="3" t="s">
        <v>97</v>
      </c>
      <c r="D157" s="291"/>
      <c r="E157" s="341"/>
      <c r="F157" s="339"/>
      <c r="G157" s="340"/>
      <c r="H157" s="31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s="6" customFormat="1" ht="15.75">
      <c r="A158" s="316"/>
      <c r="B158" s="337"/>
      <c r="C158" s="3" t="s">
        <v>395</v>
      </c>
      <c r="D158" s="291"/>
      <c r="E158" s="341"/>
      <c r="F158" s="339"/>
      <c r="G158" s="340"/>
      <c r="H158" s="31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s="6" customFormat="1" ht="15.75">
      <c r="A159" s="316"/>
      <c r="B159" s="337"/>
      <c r="C159" s="3" t="s">
        <v>396</v>
      </c>
      <c r="D159" s="291"/>
      <c r="E159" s="341"/>
      <c r="F159" s="339"/>
      <c r="G159" s="340"/>
      <c r="H159" s="31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s="37" customFormat="1" ht="20.25">
      <c r="A160" s="259" t="s">
        <v>111</v>
      </c>
      <c r="B160" s="20" t="s">
        <v>98</v>
      </c>
      <c r="C160" s="34"/>
      <c r="D160" s="34"/>
      <c r="E160" s="35"/>
      <c r="F160" s="34"/>
      <c r="G160" s="34"/>
      <c r="H160" s="39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</row>
    <row r="161" spans="1:33" s="6" customFormat="1" ht="63">
      <c r="A161" s="249" t="s">
        <v>238</v>
      </c>
      <c r="B161" s="8" t="s">
        <v>446</v>
      </c>
      <c r="C161" s="3" t="s">
        <v>447</v>
      </c>
      <c r="D161" s="3" t="s">
        <v>555</v>
      </c>
      <c r="E161" s="9">
        <v>2.8</v>
      </c>
      <c r="F161" s="217">
        <f>Калькулятор!E33+Калькулятор!E34</f>
        <v>0</v>
      </c>
      <c r="G161" s="253">
        <f>E161*F161</f>
        <v>0</v>
      </c>
      <c r="H161" s="4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s="6" customFormat="1" ht="15.75">
      <c r="A162" s="8"/>
      <c r="B162" s="3"/>
      <c r="C162" s="3" t="s">
        <v>448</v>
      </c>
      <c r="D162" s="3" t="s">
        <v>555</v>
      </c>
      <c r="E162" s="9">
        <v>1.6</v>
      </c>
      <c r="F162" s="225">
        <f>F161</f>
        <v>0</v>
      </c>
      <c r="G162" s="253">
        <f>E162*F162</f>
        <v>0</v>
      </c>
      <c r="H162" s="4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s="6" customFormat="1" ht="15.75">
      <c r="A163" s="8"/>
      <c r="B163" s="3"/>
      <c r="C163" s="3" t="s">
        <v>449</v>
      </c>
      <c r="D163" s="3" t="s">
        <v>555</v>
      </c>
      <c r="E163" s="9">
        <v>1</v>
      </c>
      <c r="F163" s="225">
        <f>F161</f>
        <v>0</v>
      </c>
      <c r="G163" s="253">
        <f>E163*F163</f>
        <v>0</v>
      </c>
      <c r="H163" s="4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s="6" customFormat="1" ht="15.75">
      <c r="A164" s="8"/>
      <c r="B164" s="3"/>
      <c r="C164" s="3" t="s">
        <v>450</v>
      </c>
      <c r="D164" s="3" t="s">
        <v>555</v>
      </c>
      <c r="E164" s="9">
        <v>6</v>
      </c>
      <c r="F164" s="225">
        <f>F161</f>
        <v>0</v>
      </c>
      <c r="G164" s="253">
        <f>E164*F164</f>
        <v>0</v>
      </c>
      <c r="H164" s="4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s="6" customFormat="1" ht="47.25">
      <c r="A165" s="316" t="s">
        <v>239</v>
      </c>
      <c r="B165" s="8" t="s">
        <v>557</v>
      </c>
      <c r="C165" s="3" t="s">
        <v>558</v>
      </c>
      <c r="D165" s="3" t="s">
        <v>555</v>
      </c>
      <c r="E165" s="341">
        <v>5.2</v>
      </c>
      <c r="F165" s="311">
        <f>F161</f>
        <v>0</v>
      </c>
      <c r="G165" s="343">
        <f>E165*F165</f>
        <v>0</v>
      </c>
      <c r="H165" s="31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s="6" customFormat="1" ht="31.5">
      <c r="A166" s="316"/>
      <c r="B166" s="8"/>
      <c r="C166" s="3" t="s">
        <v>451</v>
      </c>
      <c r="D166" s="3"/>
      <c r="E166" s="341"/>
      <c r="F166" s="304"/>
      <c r="G166" s="343"/>
      <c r="H166" s="31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s="6" customFormat="1" ht="15.75">
      <c r="A167" s="316"/>
      <c r="B167" s="8"/>
      <c r="C167" s="3" t="s">
        <v>395</v>
      </c>
      <c r="D167" s="3"/>
      <c r="E167" s="341"/>
      <c r="F167" s="304"/>
      <c r="G167" s="343"/>
      <c r="H167" s="31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s="6" customFormat="1" ht="15.75">
      <c r="A168" s="316"/>
      <c r="B168" s="8"/>
      <c r="C168" s="3" t="s">
        <v>396</v>
      </c>
      <c r="D168" s="3"/>
      <c r="E168" s="341"/>
      <c r="F168" s="304"/>
      <c r="G168" s="343"/>
      <c r="H168" s="31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s="30" customFormat="1" ht="20.25">
      <c r="A169" s="252" t="s">
        <v>117</v>
      </c>
      <c r="B169" s="20" t="s">
        <v>452</v>
      </c>
      <c r="C169" s="21"/>
      <c r="D169" s="21"/>
      <c r="E169" s="22"/>
      <c r="F169" s="21"/>
      <c r="G169" s="21"/>
      <c r="H169" s="51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</row>
    <row r="170" spans="1:33" s="6" customFormat="1" ht="15.75">
      <c r="A170" s="316" t="s">
        <v>240</v>
      </c>
      <c r="B170" s="337" t="s">
        <v>119</v>
      </c>
      <c r="C170" s="3" t="s">
        <v>118</v>
      </c>
      <c r="D170" s="3" t="s">
        <v>400</v>
      </c>
      <c r="E170" s="341">
        <v>12</v>
      </c>
      <c r="F170" s="308">
        <v>27</v>
      </c>
      <c r="G170" s="340">
        <f>E170*F170</f>
        <v>324</v>
      </c>
      <c r="H170" s="31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s="6" customFormat="1" ht="30" customHeight="1">
      <c r="A171" s="316"/>
      <c r="B171" s="337"/>
      <c r="C171" s="3" t="s">
        <v>101</v>
      </c>
      <c r="D171" s="3"/>
      <c r="E171" s="341"/>
      <c r="F171" s="342"/>
      <c r="G171" s="340"/>
      <c r="H171" s="31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s="6" customFormat="1" ht="31.5">
      <c r="A172" s="316"/>
      <c r="B172" s="337"/>
      <c r="C172" s="3" t="s">
        <v>102</v>
      </c>
      <c r="D172" s="3"/>
      <c r="E172" s="341"/>
      <c r="F172" s="342"/>
      <c r="G172" s="340"/>
      <c r="H172" s="31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s="6" customFormat="1" ht="15.75">
      <c r="A173" s="316"/>
      <c r="B173" s="337"/>
      <c r="C173" s="3" t="s">
        <v>103</v>
      </c>
      <c r="D173" s="3"/>
      <c r="E173" s="341"/>
      <c r="F173" s="342"/>
      <c r="G173" s="340"/>
      <c r="H173" s="31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s="6" customFormat="1" ht="63" customHeight="1">
      <c r="A174" s="249" t="s">
        <v>241</v>
      </c>
      <c r="B174" s="8" t="s">
        <v>453</v>
      </c>
      <c r="C174" s="3" t="s">
        <v>454</v>
      </c>
      <c r="D174" s="3" t="s">
        <v>562</v>
      </c>
      <c r="E174" s="9">
        <v>1.8</v>
      </c>
      <c r="F174" s="253">
        <f>IF(Калькулятор!E28&gt;1,I174,I175)</f>
        <v>0</v>
      </c>
      <c r="G174" s="65">
        <f>E174*F174</f>
        <v>0</v>
      </c>
      <c r="H174" s="45"/>
      <c r="I174" s="5">
        <f>(Калькулятор!E33+Калькулятор!E34+Калькулятор!E35+Калькулятор!E36)/30*Калькулятор!E28*12</f>
        <v>0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s="6" customFormat="1" ht="30" customHeight="1">
      <c r="A175" s="316" t="s">
        <v>242</v>
      </c>
      <c r="B175" s="337" t="s">
        <v>568</v>
      </c>
      <c r="C175" s="3" t="s">
        <v>569</v>
      </c>
      <c r="D175" s="3" t="s">
        <v>400</v>
      </c>
      <c r="E175" s="341">
        <v>18</v>
      </c>
      <c r="F175" s="342">
        <f>Калькулятор!E32+Калькулятор!E33+Калькулятор!E34+(Калькулятор!E35+Калькулятор!E36)/100*15</f>
        <v>0</v>
      </c>
      <c r="G175" s="343">
        <f>E175*F175</f>
        <v>0</v>
      </c>
      <c r="H175" s="312"/>
      <c r="I175" s="5">
        <f>(Калькулятор!E33+Калькулятор!E34+Калькулятор!E35+Калькулятор!E36)/30*12</f>
        <v>0</v>
      </c>
      <c r="J175" s="5">
        <f>I175*8</f>
        <v>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s="6" customFormat="1" ht="15.75">
      <c r="A176" s="316"/>
      <c r="B176" s="337"/>
      <c r="C176" s="3" t="s">
        <v>570</v>
      </c>
      <c r="D176" s="3"/>
      <c r="E176" s="341"/>
      <c r="F176" s="342"/>
      <c r="G176" s="343"/>
      <c r="H176" s="31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s="6" customFormat="1" ht="31.5">
      <c r="A177" s="316"/>
      <c r="B177" s="337"/>
      <c r="C177" s="3" t="s">
        <v>571</v>
      </c>
      <c r="D177" s="3"/>
      <c r="E177" s="341"/>
      <c r="F177" s="342"/>
      <c r="G177" s="343"/>
      <c r="H177" s="31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s="15" customFormat="1" ht="26.25">
      <c r="A178" s="254" t="s">
        <v>455</v>
      </c>
      <c r="B178" s="254"/>
      <c r="C178" s="244"/>
      <c r="D178" s="101" t="s">
        <v>120</v>
      </c>
      <c r="E178" s="255"/>
      <c r="F178" s="255"/>
      <c r="G178" s="258">
        <f>SUM(G146:G159)+SUM(G161:G168)+SUM(G170:G177)</f>
        <v>324</v>
      </c>
      <c r="H178" s="47"/>
      <c r="I178" s="83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8" s="5" customFormat="1" ht="15.75">
      <c r="A179" s="8"/>
      <c r="B179" s="8"/>
      <c r="C179" s="3"/>
      <c r="D179" s="3"/>
      <c r="E179" s="9"/>
      <c r="F179" s="8"/>
      <c r="G179" s="8"/>
      <c r="H179" s="33"/>
    </row>
    <row r="180" spans="1:33" s="26" customFormat="1" ht="26.25">
      <c r="A180" s="260" t="s">
        <v>109</v>
      </c>
      <c r="B180" s="103" t="s">
        <v>55</v>
      </c>
      <c r="C180" s="254"/>
      <c r="D180" s="244"/>
      <c r="E180" s="261"/>
      <c r="F180" s="244"/>
      <c r="G180" s="244"/>
      <c r="H180" s="42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s="6" customFormat="1" ht="107.25" customHeight="1">
      <c r="A181" s="249" t="s">
        <v>243</v>
      </c>
      <c r="B181" s="8" t="s">
        <v>456</v>
      </c>
      <c r="C181" s="3" t="s">
        <v>457</v>
      </c>
      <c r="D181" s="3" t="s">
        <v>458</v>
      </c>
      <c r="E181" s="9">
        <v>3</v>
      </c>
      <c r="F181" s="25">
        <f>Калькулятор!E9+Калькулятор!E32+Калькулятор!E34+Калькулятор!E35+Калькулятор!E18/100*10+(Калькулятор!E35+Калькулятор!E36)/100*10</f>
        <v>0</v>
      </c>
      <c r="G181" s="65">
        <f>E181*F181</f>
        <v>0</v>
      </c>
      <c r="H181" s="4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s="6" customFormat="1" ht="31.5" customHeight="1">
      <c r="A182" s="305"/>
      <c r="B182" s="8"/>
      <c r="C182" s="3" t="s">
        <v>459</v>
      </c>
      <c r="D182" s="294" t="s">
        <v>458</v>
      </c>
      <c r="E182" s="341">
        <v>7.2</v>
      </c>
      <c r="F182" s="342">
        <f>Калькулятор!E16/100*10</f>
        <v>0</v>
      </c>
      <c r="G182" s="340">
        <f>E182*F182</f>
        <v>0</v>
      </c>
      <c r="H182" s="31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s="6" customFormat="1" ht="15.75">
      <c r="A183" s="305"/>
      <c r="B183" s="8"/>
      <c r="C183" s="3" t="s">
        <v>460</v>
      </c>
      <c r="D183" s="294"/>
      <c r="E183" s="341"/>
      <c r="F183" s="342"/>
      <c r="G183" s="340"/>
      <c r="H183" s="31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s="6" customFormat="1" ht="15.75">
      <c r="A184" s="8"/>
      <c r="B184" s="8"/>
      <c r="C184" s="3" t="s">
        <v>461</v>
      </c>
      <c r="D184" s="3" t="s">
        <v>462</v>
      </c>
      <c r="E184" s="9">
        <v>7</v>
      </c>
      <c r="F184" s="38">
        <f>F182</f>
        <v>0</v>
      </c>
      <c r="G184" s="65">
        <f>E184*F184</f>
        <v>0</v>
      </c>
      <c r="H184" s="4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s="6" customFormat="1" ht="63">
      <c r="A185" s="305"/>
      <c r="B185" s="8"/>
      <c r="C185" s="3" t="s">
        <v>474</v>
      </c>
      <c r="D185" s="3" t="s">
        <v>458</v>
      </c>
      <c r="E185" s="9"/>
      <c r="F185" s="3"/>
      <c r="G185" s="3"/>
      <c r="H185" s="4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s="6" customFormat="1" ht="15.75">
      <c r="A186" s="305"/>
      <c r="B186" s="8"/>
      <c r="C186" s="235" t="s">
        <v>475</v>
      </c>
      <c r="D186" s="3"/>
      <c r="E186" s="9">
        <v>7.2</v>
      </c>
      <c r="F186" s="3">
        <v>1000</v>
      </c>
      <c r="G186" s="65">
        <f>E186*F186</f>
        <v>7200</v>
      </c>
      <c r="H186" s="4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s="6" customFormat="1" ht="15.75">
      <c r="A187" s="305"/>
      <c r="B187" s="8"/>
      <c r="C187" s="235" t="s">
        <v>476</v>
      </c>
      <c r="D187" s="3"/>
      <c r="E187" s="9">
        <v>3</v>
      </c>
      <c r="F187" s="3">
        <f>F186</f>
        <v>1000</v>
      </c>
      <c r="G187" s="65">
        <f>E187*F187</f>
        <v>3000</v>
      </c>
      <c r="H187" s="4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s="6" customFormat="1" ht="31.5">
      <c r="A188" s="316" t="s">
        <v>244</v>
      </c>
      <c r="B188" s="8" t="s">
        <v>463</v>
      </c>
      <c r="C188" s="3" t="s">
        <v>464</v>
      </c>
      <c r="D188" s="3" t="s">
        <v>466</v>
      </c>
      <c r="E188" s="341">
        <v>20</v>
      </c>
      <c r="F188" s="306">
        <f>Калькулятор!E37</f>
        <v>0</v>
      </c>
      <c r="G188" s="340">
        <f>E188*F188</f>
        <v>0</v>
      </c>
      <c r="H188" s="31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s="6" customFormat="1" ht="47.25">
      <c r="A189" s="316"/>
      <c r="B189" s="8"/>
      <c r="C189" s="3" t="s">
        <v>465</v>
      </c>
      <c r="D189" s="3"/>
      <c r="E189" s="341"/>
      <c r="F189" s="307"/>
      <c r="G189" s="340"/>
      <c r="H189" s="31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s="6" customFormat="1" ht="63">
      <c r="A190" s="249" t="s">
        <v>245</v>
      </c>
      <c r="B190" s="8" t="s">
        <v>467</v>
      </c>
      <c r="C190" s="3" t="s">
        <v>468</v>
      </c>
      <c r="D190" s="3" t="s">
        <v>466</v>
      </c>
      <c r="E190" s="9">
        <v>23.2</v>
      </c>
      <c r="F190" s="82">
        <f>Калькулятор!E38</f>
        <v>0</v>
      </c>
      <c r="G190" s="65">
        <f>E190*F190</f>
        <v>0</v>
      </c>
      <c r="H190" s="4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s="6" customFormat="1" ht="26.25">
      <c r="A191" s="254" t="s">
        <v>455</v>
      </c>
      <c r="B191" s="254"/>
      <c r="C191" s="244"/>
      <c r="D191" s="101" t="s">
        <v>122</v>
      </c>
      <c r="E191" s="255"/>
      <c r="F191" s="255"/>
      <c r="G191" s="262">
        <f>SUM(G181:G190)</f>
        <v>10200</v>
      </c>
      <c r="H191" s="84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8" s="5" customFormat="1" ht="15.75">
      <c r="A192" s="249"/>
      <c r="B192" s="8"/>
      <c r="C192" s="3"/>
      <c r="D192" s="3"/>
      <c r="E192" s="9"/>
      <c r="F192" s="8"/>
      <c r="G192" s="8"/>
      <c r="H192" s="33"/>
    </row>
    <row r="193" spans="1:33" s="26" customFormat="1" ht="32.25" customHeight="1">
      <c r="A193" s="260" t="s">
        <v>121</v>
      </c>
      <c r="B193" s="103" t="s">
        <v>56</v>
      </c>
      <c r="C193" s="263"/>
      <c r="D193" s="263"/>
      <c r="E193" s="261"/>
      <c r="F193" s="244"/>
      <c r="G193" s="244"/>
      <c r="H193" s="52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s="6" customFormat="1" ht="36" customHeight="1">
      <c r="A194" s="336" t="s">
        <v>246</v>
      </c>
      <c r="B194" s="337" t="s">
        <v>469</v>
      </c>
      <c r="C194" s="3" t="s">
        <v>153</v>
      </c>
      <c r="D194" s="339" t="s">
        <v>555</v>
      </c>
      <c r="E194" s="341">
        <v>15</v>
      </c>
      <c r="F194" s="306">
        <f>Калькулятор!E39</f>
        <v>0</v>
      </c>
      <c r="G194" s="340">
        <f>E194*F194</f>
        <v>0</v>
      </c>
      <c r="H194" s="31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s="6" customFormat="1" ht="18" customHeight="1">
      <c r="A195" s="336"/>
      <c r="B195" s="337"/>
      <c r="C195" s="3" t="s">
        <v>470</v>
      </c>
      <c r="D195" s="339"/>
      <c r="E195" s="341"/>
      <c r="F195" s="307"/>
      <c r="G195" s="340"/>
      <c r="H195" s="31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s="6" customFormat="1" ht="31.5">
      <c r="A196" s="336"/>
      <c r="B196" s="337"/>
      <c r="C196" s="3" t="s">
        <v>471</v>
      </c>
      <c r="D196" s="3" t="s">
        <v>472</v>
      </c>
      <c r="E196" s="9">
        <v>150</v>
      </c>
      <c r="F196" s="3">
        <v>12</v>
      </c>
      <c r="G196" s="65">
        <f>E196*F196</f>
        <v>1800</v>
      </c>
      <c r="H196" s="4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s="6" customFormat="1" ht="68.25" customHeight="1">
      <c r="A197" s="249" t="s">
        <v>247</v>
      </c>
      <c r="B197" s="8" t="s">
        <v>473</v>
      </c>
      <c r="C197" s="3" t="s">
        <v>2</v>
      </c>
      <c r="D197" s="3" t="s">
        <v>555</v>
      </c>
      <c r="E197" s="9">
        <v>10</v>
      </c>
      <c r="F197" s="82">
        <f>Калькулятор!E40</f>
        <v>0</v>
      </c>
      <c r="G197" s="65">
        <f>E197*F197</f>
        <v>0</v>
      </c>
      <c r="H197" s="45"/>
      <c r="I197" s="219">
        <f>SUM(G194:G197)/60/1910*1.12</f>
        <v>0.017591623036649216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s="6" customFormat="1" ht="26.25">
      <c r="A198" s="254" t="s">
        <v>455</v>
      </c>
      <c r="B198" s="254"/>
      <c r="C198" s="244"/>
      <c r="D198" s="101" t="s">
        <v>123</v>
      </c>
      <c r="E198" s="255"/>
      <c r="F198" s="255"/>
      <c r="G198" s="262">
        <f>SUM(G194:G197)</f>
        <v>1800</v>
      </c>
      <c r="H198" s="3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s="6" customFormat="1" ht="22.5" customHeight="1">
      <c r="A199" s="254"/>
      <c r="B199" s="254"/>
      <c r="C199" s="244"/>
      <c r="D199" s="101"/>
      <c r="E199" s="255"/>
      <c r="F199" s="255"/>
      <c r="G199" s="101"/>
      <c r="H199" s="3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s="56" customFormat="1" ht="26.25">
      <c r="A200" s="103" t="s">
        <v>421</v>
      </c>
      <c r="B200" s="103" t="s">
        <v>302</v>
      </c>
      <c r="C200" s="103"/>
      <c r="D200" s="264"/>
      <c r="E200" s="265"/>
      <c r="F200" s="264"/>
      <c r="G200" s="264"/>
      <c r="H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</row>
    <row r="201" spans="1:33" s="6" customFormat="1" ht="22.5">
      <c r="A201" s="266" t="s">
        <v>303</v>
      </c>
      <c r="B201" s="20" t="s">
        <v>304</v>
      </c>
      <c r="C201" s="34"/>
      <c r="D201" s="34"/>
      <c r="E201" s="35"/>
      <c r="F201" s="34"/>
      <c r="G201" s="34"/>
      <c r="H201" s="4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s="6" customFormat="1" ht="18">
      <c r="A202" s="267" t="s">
        <v>248</v>
      </c>
      <c r="B202" s="337" t="s">
        <v>305</v>
      </c>
      <c r="C202" s="3" t="s">
        <v>3</v>
      </c>
      <c r="D202" s="339" t="s">
        <v>444</v>
      </c>
      <c r="E202" s="9">
        <v>480</v>
      </c>
      <c r="F202" s="3">
        <v>12</v>
      </c>
      <c r="G202" s="65">
        <f>E202*F202</f>
        <v>5760</v>
      </c>
      <c r="H202" s="4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s="6" customFormat="1" ht="18" customHeight="1">
      <c r="A203" s="267"/>
      <c r="B203" s="337"/>
      <c r="C203" s="3" t="s">
        <v>4</v>
      </c>
      <c r="D203" s="339"/>
      <c r="E203" s="9">
        <v>960</v>
      </c>
      <c r="F203" s="3">
        <v>4</v>
      </c>
      <c r="G203" s="65">
        <f>E203*F203</f>
        <v>3840</v>
      </c>
      <c r="H203" s="4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s="6" customFormat="1" ht="16.5" customHeight="1">
      <c r="A204" s="267"/>
      <c r="B204" s="337"/>
      <c r="C204" s="3" t="s">
        <v>5</v>
      </c>
      <c r="D204" s="339"/>
      <c r="E204" s="9">
        <v>1920</v>
      </c>
      <c r="F204" s="3">
        <v>1</v>
      </c>
      <c r="G204" s="65">
        <f>E204*F204</f>
        <v>1920</v>
      </c>
      <c r="H204" s="4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s="6" customFormat="1" ht="31.5">
      <c r="A205" s="8"/>
      <c r="B205" s="337"/>
      <c r="C205" s="3" t="s">
        <v>6</v>
      </c>
      <c r="D205" s="3" t="s">
        <v>444</v>
      </c>
      <c r="E205" s="9">
        <v>120</v>
      </c>
      <c r="F205" s="3">
        <v>12</v>
      </c>
      <c r="G205" s="65">
        <f>E205*F205</f>
        <v>1440</v>
      </c>
      <c r="H205" s="4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s="6" customFormat="1" ht="30" customHeight="1">
      <c r="A206" s="267" t="s">
        <v>249</v>
      </c>
      <c r="B206" s="8" t="s">
        <v>7</v>
      </c>
      <c r="C206" s="3" t="s">
        <v>352</v>
      </c>
      <c r="D206" s="339" t="s">
        <v>444</v>
      </c>
      <c r="E206" s="341">
        <v>120</v>
      </c>
      <c r="F206" s="339">
        <v>12</v>
      </c>
      <c r="G206" s="340">
        <f>E206*F206</f>
        <v>1440</v>
      </c>
      <c r="H206" s="31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s="6" customFormat="1" ht="31.5">
      <c r="A207" s="267"/>
      <c r="B207" s="8"/>
      <c r="C207" s="3" t="s">
        <v>8</v>
      </c>
      <c r="D207" s="339"/>
      <c r="E207" s="341"/>
      <c r="F207" s="339"/>
      <c r="G207" s="340"/>
      <c r="H207" s="31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s="6" customFormat="1" ht="47.25">
      <c r="A208" s="267"/>
      <c r="B208" s="8"/>
      <c r="C208" s="3" t="s">
        <v>9</v>
      </c>
      <c r="D208" s="339"/>
      <c r="E208" s="341"/>
      <c r="F208" s="339"/>
      <c r="G208" s="340"/>
      <c r="H208" s="31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s="6" customFormat="1" ht="31.5">
      <c r="A209" s="267"/>
      <c r="B209" s="8"/>
      <c r="C209" s="3" t="s">
        <v>10</v>
      </c>
      <c r="D209" s="339"/>
      <c r="E209" s="341"/>
      <c r="F209" s="339"/>
      <c r="G209" s="340"/>
      <c r="H209" s="31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s="6" customFormat="1" ht="18" customHeight="1">
      <c r="A210" s="267" t="s">
        <v>250</v>
      </c>
      <c r="B210" s="8" t="s">
        <v>11</v>
      </c>
      <c r="C210" s="3" t="s">
        <v>12</v>
      </c>
      <c r="D210" s="339" t="s">
        <v>13</v>
      </c>
      <c r="E210" s="268"/>
      <c r="F210" s="268"/>
      <c r="G210" s="268"/>
      <c r="H210" s="4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s="6" customFormat="1" ht="18" customHeight="1">
      <c r="A211" s="267"/>
      <c r="B211" s="8"/>
      <c r="C211" s="3" t="s">
        <v>3</v>
      </c>
      <c r="D211" s="339"/>
      <c r="E211" s="9">
        <v>480</v>
      </c>
      <c r="F211" s="3">
        <v>12</v>
      </c>
      <c r="G211" s="65">
        <f>E211*F211</f>
        <v>5760</v>
      </c>
      <c r="H211" s="4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s="6" customFormat="1" ht="15" customHeight="1">
      <c r="A212" s="267"/>
      <c r="B212" s="8"/>
      <c r="C212" s="3" t="s">
        <v>4</v>
      </c>
      <c r="D212" s="339"/>
      <c r="E212" s="9">
        <v>960</v>
      </c>
      <c r="F212" s="3">
        <v>4</v>
      </c>
      <c r="G212" s="65">
        <f aca="true" t="shared" si="5" ref="G212:G226">E212*F212</f>
        <v>3840</v>
      </c>
      <c r="H212" s="4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s="6" customFormat="1" ht="15.75" customHeight="1">
      <c r="A213" s="267"/>
      <c r="B213" s="8"/>
      <c r="C213" s="3" t="s">
        <v>5</v>
      </c>
      <c r="D213" s="339"/>
      <c r="E213" s="9">
        <v>1920</v>
      </c>
      <c r="F213" s="3">
        <v>1</v>
      </c>
      <c r="G213" s="65">
        <f t="shared" si="5"/>
        <v>1920</v>
      </c>
      <c r="H213" s="4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s="6" customFormat="1" ht="22.5">
      <c r="A214" s="269" t="s">
        <v>353</v>
      </c>
      <c r="B214" s="20" t="s">
        <v>431</v>
      </c>
      <c r="C214" s="18"/>
      <c r="D214" s="18"/>
      <c r="E214" s="19"/>
      <c r="F214" s="18"/>
      <c r="G214" s="65"/>
      <c r="H214" s="4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s="6" customFormat="1" ht="31.5">
      <c r="A215" s="8" t="s">
        <v>251</v>
      </c>
      <c r="B215" s="11" t="s">
        <v>14</v>
      </c>
      <c r="C215" s="3" t="s">
        <v>15</v>
      </c>
      <c r="D215" s="3" t="s">
        <v>16</v>
      </c>
      <c r="E215" s="9">
        <v>60</v>
      </c>
      <c r="F215" s="24">
        <f>Калькулятор!E41</f>
        <v>0</v>
      </c>
      <c r="G215" s="65">
        <f t="shared" si="5"/>
        <v>0</v>
      </c>
      <c r="H215" s="4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s="6" customFormat="1" ht="22.5">
      <c r="A216" s="269" t="s">
        <v>427</v>
      </c>
      <c r="B216" s="20" t="s">
        <v>521</v>
      </c>
      <c r="C216" s="18"/>
      <c r="D216" s="18"/>
      <c r="E216" s="19"/>
      <c r="F216" s="18"/>
      <c r="G216" s="65"/>
      <c r="H216" s="4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s="6" customFormat="1" ht="31.5">
      <c r="A217" s="268"/>
      <c r="B217" s="268"/>
      <c r="C217" s="3" t="s">
        <v>18</v>
      </c>
      <c r="D217" s="3" t="s">
        <v>19</v>
      </c>
      <c r="E217" s="9">
        <v>240</v>
      </c>
      <c r="F217" s="82">
        <f>Калькулятор!E42</f>
        <v>0</v>
      </c>
      <c r="G217" s="65">
        <f>E217*F217</f>
        <v>0</v>
      </c>
      <c r="H217" s="4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s="6" customFormat="1" ht="31.5">
      <c r="A218" s="8"/>
      <c r="B218" s="3"/>
      <c r="C218" s="3" t="s">
        <v>20</v>
      </c>
      <c r="D218" s="3" t="s">
        <v>21</v>
      </c>
      <c r="E218" s="9">
        <v>480</v>
      </c>
      <c r="F218" s="82">
        <f>Калькулятор!E43</f>
        <v>0</v>
      </c>
      <c r="G218" s="65">
        <f>E218*F218</f>
        <v>0</v>
      </c>
      <c r="H218" s="4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s="6" customFormat="1" ht="18.75" customHeight="1">
      <c r="A219" s="8"/>
      <c r="B219" s="3"/>
      <c r="C219" s="3" t="s">
        <v>22</v>
      </c>
      <c r="D219" s="3" t="s">
        <v>23</v>
      </c>
      <c r="E219" s="9">
        <v>480</v>
      </c>
      <c r="F219" s="3">
        <v>1</v>
      </c>
      <c r="G219" s="65">
        <f>E219*F219</f>
        <v>480</v>
      </c>
      <c r="H219" s="4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s="6" customFormat="1" ht="30.75" customHeight="1">
      <c r="A220" s="8"/>
      <c r="B220" s="3"/>
      <c r="C220" s="3" t="s">
        <v>24</v>
      </c>
      <c r="D220" s="3" t="s">
        <v>25</v>
      </c>
      <c r="E220" s="3" t="s">
        <v>26</v>
      </c>
      <c r="F220" s="3">
        <f>2000*60/100*15</f>
        <v>18000</v>
      </c>
      <c r="G220" s="65">
        <f>F220</f>
        <v>18000</v>
      </c>
      <c r="H220" s="4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s="6" customFormat="1" ht="30" customHeight="1">
      <c r="A221" s="8"/>
      <c r="B221" s="8"/>
      <c r="C221" s="3" t="s">
        <v>27</v>
      </c>
      <c r="D221" s="3" t="s">
        <v>458</v>
      </c>
      <c r="E221" s="9">
        <v>7</v>
      </c>
      <c r="F221" s="3">
        <v>1000</v>
      </c>
      <c r="G221" s="65">
        <f>E221*F221</f>
        <v>7000</v>
      </c>
      <c r="H221" s="4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s="6" customFormat="1" ht="22.5">
      <c r="A222" s="269" t="s">
        <v>428</v>
      </c>
      <c r="B222" s="20" t="s">
        <v>28</v>
      </c>
      <c r="C222" s="18"/>
      <c r="D222" s="18"/>
      <c r="E222" s="19"/>
      <c r="F222" s="18"/>
      <c r="G222" s="65"/>
      <c r="H222" s="4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s="6" customFormat="1" ht="31.5">
      <c r="A223" s="268"/>
      <c r="B223" s="268"/>
      <c r="C223" s="3" t="s">
        <v>29</v>
      </c>
      <c r="D223" s="3" t="s">
        <v>30</v>
      </c>
      <c r="E223" s="9">
        <v>19.8</v>
      </c>
      <c r="F223" s="82">
        <f>Калькулятор!E44</f>
        <v>0</v>
      </c>
      <c r="G223" s="65">
        <f t="shared" si="5"/>
        <v>0</v>
      </c>
      <c r="H223" s="4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s="6" customFormat="1" ht="15.75">
      <c r="A224" s="8"/>
      <c r="B224" s="8"/>
      <c r="C224" s="3" t="s">
        <v>31</v>
      </c>
      <c r="D224" s="3" t="s">
        <v>32</v>
      </c>
      <c r="E224" s="9">
        <v>19.8</v>
      </c>
      <c r="F224" s="24">
        <f>F223</f>
        <v>0</v>
      </c>
      <c r="G224" s="65">
        <f t="shared" si="5"/>
        <v>0</v>
      </c>
      <c r="H224" s="4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s="6" customFormat="1" ht="31.5">
      <c r="A225" s="8"/>
      <c r="B225" s="8"/>
      <c r="C225" s="3" t="s">
        <v>33</v>
      </c>
      <c r="D225" s="3" t="s">
        <v>30</v>
      </c>
      <c r="E225" s="9">
        <v>15</v>
      </c>
      <c r="F225" s="24">
        <f>Калькулятор!E45</f>
        <v>0</v>
      </c>
      <c r="G225" s="65">
        <f t="shared" si="5"/>
        <v>0</v>
      </c>
      <c r="H225" s="4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s="6" customFormat="1" ht="31.5">
      <c r="A226" s="8"/>
      <c r="B226" s="8"/>
      <c r="C226" s="3" t="s">
        <v>34</v>
      </c>
      <c r="D226" s="3" t="s">
        <v>411</v>
      </c>
      <c r="E226" s="9">
        <v>19.8</v>
      </c>
      <c r="F226" s="3">
        <v>12</v>
      </c>
      <c r="G226" s="65">
        <f t="shared" si="5"/>
        <v>237.60000000000002</v>
      </c>
      <c r="H226" s="4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s="6" customFormat="1" ht="26.25">
      <c r="A227" s="254" t="s">
        <v>455</v>
      </c>
      <c r="B227" s="254"/>
      <c r="C227" s="244"/>
      <c r="D227" s="101" t="s">
        <v>354</v>
      </c>
      <c r="E227" s="255"/>
      <c r="F227" s="255"/>
      <c r="G227" s="262">
        <f>SUM(G202:G226)</f>
        <v>51637.6</v>
      </c>
      <c r="H227" s="3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s="56" customFormat="1" ht="26.25">
      <c r="A228" s="103" t="s">
        <v>420</v>
      </c>
      <c r="B228" s="103" t="s">
        <v>430</v>
      </c>
      <c r="C228" s="103"/>
      <c r="D228" s="264"/>
      <c r="E228" s="265"/>
      <c r="F228" s="264"/>
      <c r="G228" s="264"/>
      <c r="H228" s="54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</row>
    <row r="229" spans="1:33" s="6" customFormat="1" ht="15" customHeight="1">
      <c r="A229" s="270" t="s">
        <v>252</v>
      </c>
      <c r="B229" s="337" t="s">
        <v>35</v>
      </c>
      <c r="C229" s="3" t="s">
        <v>36</v>
      </c>
      <c r="D229" s="339" t="s">
        <v>39</v>
      </c>
      <c r="E229" s="339" t="s">
        <v>40</v>
      </c>
      <c r="F229" s="339">
        <f>2000*60/100*4</f>
        <v>4800</v>
      </c>
      <c r="G229" s="339">
        <f>F229</f>
        <v>4800</v>
      </c>
      <c r="H229" s="31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s="6" customFormat="1" ht="15" customHeight="1">
      <c r="A230" s="85"/>
      <c r="B230" s="337"/>
      <c r="C230" s="3" t="s">
        <v>37</v>
      </c>
      <c r="D230" s="339"/>
      <c r="E230" s="339"/>
      <c r="F230" s="339"/>
      <c r="G230" s="339"/>
      <c r="H230" s="31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s="6" customFormat="1" ht="15.75" customHeight="1">
      <c r="A231" s="85"/>
      <c r="B231" s="337"/>
      <c r="C231" s="3" t="s">
        <v>38</v>
      </c>
      <c r="D231" s="339"/>
      <c r="E231" s="339"/>
      <c r="F231" s="339"/>
      <c r="G231" s="339"/>
      <c r="H231" s="31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s="6" customFormat="1" ht="26.25">
      <c r="A232" s="254" t="s">
        <v>455</v>
      </c>
      <c r="B232" s="254"/>
      <c r="C232" s="244"/>
      <c r="D232" s="101" t="s">
        <v>429</v>
      </c>
      <c r="E232" s="255"/>
      <c r="F232" s="255"/>
      <c r="G232" s="262">
        <f>SUM(G229)</f>
        <v>4800</v>
      </c>
      <c r="H232" s="3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5" s="6" customFormat="1" ht="18.75">
      <c r="A233" s="242"/>
      <c r="B233" s="5"/>
      <c r="C233" s="5"/>
      <c r="D233" s="5"/>
      <c r="E233" s="5"/>
      <c r="F233" s="5"/>
      <c r="G233" s="5"/>
      <c r="H233" s="50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s="6" customFormat="1" ht="18.75">
      <c r="A234" s="242"/>
      <c r="B234" s="5"/>
      <c r="C234" s="5"/>
      <c r="D234" s="5"/>
      <c r="E234" s="5"/>
      <c r="F234" s="5"/>
      <c r="G234" s="219"/>
      <c r="H234" s="50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s="6" customFormat="1" ht="18.75">
      <c r="A235" s="242"/>
      <c r="B235" s="5"/>
      <c r="C235" s="5"/>
      <c r="D235" s="5"/>
      <c r="E235" s="5"/>
      <c r="F235" s="5"/>
      <c r="G235" s="5"/>
      <c r="H235" s="5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s="6" customFormat="1" ht="18.75">
      <c r="A236" s="242"/>
      <c r="B236" s="5"/>
      <c r="C236" s="5"/>
      <c r="D236" s="5"/>
      <c r="E236" s="5"/>
      <c r="F236" s="5"/>
      <c r="G236" s="5"/>
      <c r="H236" s="50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s="6" customFormat="1" ht="18.75">
      <c r="A237" s="242"/>
      <c r="B237" s="5"/>
      <c r="C237" s="5"/>
      <c r="D237" s="5"/>
      <c r="E237" s="5"/>
      <c r="F237" s="5"/>
      <c r="G237" s="5"/>
      <c r="H237" s="50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s="6" customFormat="1" ht="18.75">
      <c r="A238" s="242"/>
      <c r="B238" s="5"/>
      <c r="C238" s="5"/>
      <c r="D238" s="5"/>
      <c r="E238" s="5"/>
      <c r="F238" s="5"/>
      <c r="G238" s="5"/>
      <c r="H238" s="50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s="6" customFormat="1" ht="18.75">
      <c r="A239" s="242"/>
      <c r="B239" s="5"/>
      <c r="C239" s="5"/>
      <c r="D239" s="5"/>
      <c r="E239" s="5"/>
      <c r="F239" s="5"/>
      <c r="G239" s="5"/>
      <c r="H239" s="5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s="6" customFormat="1" ht="18.75">
      <c r="A240" s="242"/>
      <c r="B240" s="5"/>
      <c r="C240" s="5"/>
      <c r="D240" s="5"/>
      <c r="E240" s="5"/>
      <c r="F240" s="5"/>
      <c r="G240" s="5"/>
      <c r="H240" s="5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s="6" customFormat="1" ht="18.75">
      <c r="A241" s="242"/>
      <c r="B241" s="5"/>
      <c r="C241" s="5"/>
      <c r="D241" s="5"/>
      <c r="E241" s="5"/>
      <c r="F241" s="5"/>
      <c r="G241" s="5"/>
      <c r="H241" s="5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s="6" customFormat="1" ht="18.75">
      <c r="A242" s="242"/>
      <c r="B242" s="5"/>
      <c r="C242" s="5"/>
      <c r="D242" s="5"/>
      <c r="E242" s="5"/>
      <c r="F242" s="5"/>
      <c r="G242" s="5"/>
      <c r="H242" s="5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s="6" customFormat="1" ht="18.75">
      <c r="A243" s="242"/>
      <c r="B243" s="5"/>
      <c r="C243" s="5"/>
      <c r="D243" s="5"/>
      <c r="E243" s="5"/>
      <c r="F243" s="5"/>
      <c r="G243" s="5"/>
      <c r="H243" s="5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s="6" customFormat="1" ht="18.75">
      <c r="A244" s="242"/>
      <c r="B244" s="5"/>
      <c r="C244" s="5"/>
      <c r="D244" s="5"/>
      <c r="E244" s="5"/>
      <c r="F244" s="5"/>
      <c r="G244" s="5"/>
      <c r="H244" s="5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 s="6" customFormat="1" ht="18.75">
      <c r="A245" s="242"/>
      <c r="B245" s="5"/>
      <c r="C245" s="5"/>
      <c r="D245" s="5"/>
      <c r="E245" s="5"/>
      <c r="F245" s="5"/>
      <c r="G245" s="5"/>
      <c r="H245" s="5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 s="6" customFormat="1" ht="18.75">
      <c r="A246" s="242"/>
      <c r="B246" s="5"/>
      <c r="C246" s="5"/>
      <c r="D246" s="5"/>
      <c r="E246" s="5"/>
      <c r="F246" s="5"/>
      <c r="G246" s="5"/>
      <c r="H246" s="5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 s="6" customFormat="1" ht="15.75">
      <c r="A247" s="243"/>
      <c r="B247" s="5"/>
      <c r="C247" s="5"/>
      <c r="D247" s="5"/>
      <c r="E247" s="5"/>
      <c r="F247" s="5"/>
      <c r="G247" s="5"/>
      <c r="H247" s="5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 s="6" customFormat="1" ht="15">
      <c r="A248" s="5"/>
      <c r="B248" s="5"/>
      <c r="C248" s="5"/>
      <c r="D248" s="5"/>
      <c r="E248" s="5"/>
      <c r="F248" s="5"/>
      <c r="G248" s="5"/>
      <c r="H248" s="5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 s="6" customFormat="1" ht="15">
      <c r="A249" s="5"/>
      <c r="B249" s="5"/>
      <c r="C249" s="5"/>
      <c r="D249" s="5"/>
      <c r="E249" s="5"/>
      <c r="F249" s="5"/>
      <c r="G249" s="5"/>
      <c r="H249" s="5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s="6" customFormat="1" ht="15">
      <c r="A250" s="5"/>
      <c r="B250" s="5"/>
      <c r="C250" s="5"/>
      <c r="D250" s="5"/>
      <c r="E250" s="5"/>
      <c r="F250" s="5"/>
      <c r="G250" s="5"/>
      <c r="H250" s="5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s="6" customFormat="1" ht="15">
      <c r="A251" s="5"/>
      <c r="B251" s="5"/>
      <c r="C251" s="5"/>
      <c r="D251" s="5"/>
      <c r="E251" s="5"/>
      <c r="F251" s="5"/>
      <c r="G251" s="5"/>
      <c r="H251" s="5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s="6" customFormat="1" ht="15">
      <c r="A252" s="5"/>
      <c r="B252" s="5"/>
      <c r="C252" s="5"/>
      <c r="D252" s="5"/>
      <c r="E252" s="5"/>
      <c r="F252" s="5"/>
      <c r="G252" s="5"/>
      <c r="H252" s="5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s="6" customFormat="1" ht="15">
      <c r="A253" s="5"/>
      <c r="B253" s="5"/>
      <c r="C253" s="5"/>
      <c r="D253" s="5"/>
      <c r="E253" s="5"/>
      <c r="F253" s="5"/>
      <c r="G253" s="5"/>
      <c r="H253" s="5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s="6" customFormat="1" ht="15">
      <c r="A254" s="5"/>
      <c r="B254" s="5"/>
      <c r="C254" s="5"/>
      <c r="D254" s="5"/>
      <c r="E254" s="5"/>
      <c r="F254" s="5"/>
      <c r="G254" s="5"/>
      <c r="H254" s="5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s="6" customFormat="1" ht="15">
      <c r="A255" s="5"/>
      <c r="B255" s="5"/>
      <c r="C255" s="5"/>
      <c r="D255" s="5"/>
      <c r="E255" s="5"/>
      <c r="F255" s="5"/>
      <c r="G255" s="5"/>
      <c r="H255" s="5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 s="6" customFormat="1" ht="15">
      <c r="A256" s="5"/>
      <c r="B256" s="5"/>
      <c r="C256" s="5"/>
      <c r="D256" s="5"/>
      <c r="E256" s="5"/>
      <c r="F256" s="5"/>
      <c r="G256" s="5"/>
      <c r="H256" s="5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 s="6" customFormat="1" ht="15">
      <c r="A257" s="5"/>
      <c r="B257" s="5"/>
      <c r="C257" s="5"/>
      <c r="D257" s="5"/>
      <c r="E257" s="5"/>
      <c r="F257" s="5"/>
      <c r="G257" s="5"/>
      <c r="H257" s="5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 s="6" customFormat="1" ht="15">
      <c r="A258" s="5"/>
      <c r="B258" s="5"/>
      <c r="C258" s="5"/>
      <c r="D258" s="5"/>
      <c r="E258" s="5"/>
      <c r="F258" s="5"/>
      <c r="G258" s="5"/>
      <c r="H258" s="5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 s="6" customFormat="1" ht="15">
      <c r="A259" s="5"/>
      <c r="B259" s="5"/>
      <c r="C259" s="5"/>
      <c r="D259" s="5"/>
      <c r="E259" s="5"/>
      <c r="F259" s="5"/>
      <c r="G259" s="5"/>
      <c r="H259" s="50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 s="6" customFormat="1" ht="15">
      <c r="A260" s="5"/>
      <c r="B260" s="5"/>
      <c r="C260" s="5"/>
      <c r="D260" s="5"/>
      <c r="E260" s="5"/>
      <c r="F260" s="5"/>
      <c r="G260" s="5"/>
      <c r="H260" s="5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 s="6" customFormat="1" ht="15">
      <c r="A261" s="5"/>
      <c r="B261" s="5"/>
      <c r="C261" s="5"/>
      <c r="D261" s="5"/>
      <c r="E261" s="5"/>
      <c r="F261" s="5"/>
      <c r="G261" s="5"/>
      <c r="H261" s="50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 s="6" customFormat="1" ht="15">
      <c r="A262" s="5"/>
      <c r="B262" s="5"/>
      <c r="C262" s="5"/>
      <c r="D262" s="5"/>
      <c r="E262" s="5"/>
      <c r="F262" s="5"/>
      <c r="G262" s="5"/>
      <c r="H262" s="50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 s="6" customFormat="1" ht="15">
      <c r="A263" s="5"/>
      <c r="B263" s="5"/>
      <c r="C263" s="5"/>
      <c r="D263" s="5"/>
      <c r="E263" s="5"/>
      <c r="F263" s="5"/>
      <c r="G263" s="5"/>
      <c r="H263" s="50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 s="6" customFormat="1" ht="15">
      <c r="A264" s="5"/>
      <c r="B264" s="5"/>
      <c r="C264" s="5"/>
      <c r="D264" s="5"/>
      <c r="E264" s="5"/>
      <c r="F264" s="5"/>
      <c r="G264" s="5"/>
      <c r="H264" s="50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 s="6" customFormat="1" ht="15">
      <c r="A265" s="5"/>
      <c r="B265" s="5"/>
      <c r="C265" s="5"/>
      <c r="D265" s="5"/>
      <c r="E265" s="5"/>
      <c r="F265" s="5"/>
      <c r="G265" s="5"/>
      <c r="H265" s="50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 s="6" customFormat="1" ht="15">
      <c r="A266" s="5"/>
      <c r="B266" s="5"/>
      <c r="C266" s="5"/>
      <c r="D266" s="5"/>
      <c r="E266" s="5"/>
      <c r="F266" s="5"/>
      <c r="G266" s="5"/>
      <c r="H266" s="50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 s="6" customFormat="1" ht="15">
      <c r="A267" s="5"/>
      <c r="B267" s="5"/>
      <c r="C267" s="5"/>
      <c r="D267" s="5"/>
      <c r="E267" s="5"/>
      <c r="F267" s="5"/>
      <c r="G267" s="5"/>
      <c r="H267" s="50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 s="6" customFormat="1" ht="15">
      <c r="A268" s="5"/>
      <c r="B268" s="5"/>
      <c r="C268" s="5"/>
      <c r="D268" s="5"/>
      <c r="E268" s="5"/>
      <c r="F268" s="5"/>
      <c r="G268" s="5"/>
      <c r="H268" s="50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 s="6" customFormat="1" ht="15">
      <c r="A269" s="5"/>
      <c r="B269" s="5"/>
      <c r="C269" s="5"/>
      <c r="D269" s="5"/>
      <c r="E269" s="5"/>
      <c r="F269" s="5"/>
      <c r="G269" s="5"/>
      <c r="H269" s="50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 s="6" customFormat="1" ht="15">
      <c r="A270" s="5"/>
      <c r="B270" s="5"/>
      <c r="C270" s="5"/>
      <c r="D270" s="5"/>
      <c r="E270" s="5"/>
      <c r="F270" s="5"/>
      <c r="G270" s="5"/>
      <c r="H270" s="50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 s="6" customFormat="1" ht="15">
      <c r="A271" s="5"/>
      <c r="B271" s="5"/>
      <c r="C271" s="5"/>
      <c r="D271" s="5"/>
      <c r="E271" s="5"/>
      <c r="F271" s="5"/>
      <c r="G271" s="5"/>
      <c r="H271" s="50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 s="6" customFormat="1" ht="15">
      <c r="A272" s="5"/>
      <c r="B272" s="5"/>
      <c r="C272" s="5"/>
      <c r="D272" s="5"/>
      <c r="E272" s="5"/>
      <c r="F272" s="5"/>
      <c r="G272" s="5"/>
      <c r="H272" s="50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 s="6" customFormat="1" ht="15">
      <c r="A273" s="5"/>
      <c r="B273" s="5"/>
      <c r="C273" s="5"/>
      <c r="D273" s="5"/>
      <c r="E273" s="5"/>
      <c r="F273" s="5"/>
      <c r="G273" s="5"/>
      <c r="H273" s="50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 s="6" customFormat="1" ht="15">
      <c r="A274" s="5"/>
      <c r="B274" s="5"/>
      <c r="C274" s="5"/>
      <c r="D274" s="5"/>
      <c r="E274" s="5"/>
      <c r="F274" s="5"/>
      <c r="G274" s="5"/>
      <c r="H274" s="50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 s="6" customFormat="1" ht="15">
      <c r="A275" s="5"/>
      <c r="B275" s="5"/>
      <c r="C275" s="5"/>
      <c r="D275" s="5"/>
      <c r="E275" s="5"/>
      <c r="F275" s="5"/>
      <c r="G275" s="5"/>
      <c r="H275" s="50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 s="6" customFormat="1" ht="15">
      <c r="A276" s="5"/>
      <c r="B276" s="5"/>
      <c r="C276" s="5"/>
      <c r="D276" s="5"/>
      <c r="E276" s="5"/>
      <c r="F276" s="5"/>
      <c r="G276" s="5"/>
      <c r="H276" s="50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1:35" s="6" customFormat="1" ht="15">
      <c r="A277" s="5"/>
      <c r="B277" s="5"/>
      <c r="C277" s="5"/>
      <c r="D277" s="5"/>
      <c r="E277" s="5"/>
      <c r="F277" s="5"/>
      <c r="G277" s="5"/>
      <c r="H277" s="50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1:35" s="6" customFormat="1" ht="15">
      <c r="A278" s="5"/>
      <c r="B278" s="5"/>
      <c r="C278" s="5"/>
      <c r="D278" s="5"/>
      <c r="E278" s="5"/>
      <c r="F278" s="5"/>
      <c r="G278" s="5"/>
      <c r="H278" s="50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1:35" s="6" customFormat="1" ht="15">
      <c r="A279" s="5"/>
      <c r="B279" s="5"/>
      <c r="C279" s="5"/>
      <c r="D279" s="5"/>
      <c r="E279" s="5"/>
      <c r="F279" s="5"/>
      <c r="G279" s="5"/>
      <c r="H279" s="50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1:35" s="6" customFormat="1" ht="15">
      <c r="A280" s="5"/>
      <c r="B280" s="5"/>
      <c r="C280" s="5"/>
      <c r="D280" s="5"/>
      <c r="E280" s="5"/>
      <c r="F280" s="5"/>
      <c r="G280" s="5"/>
      <c r="H280" s="50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1:35" s="6" customFormat="1" ht="15">
      <c r="A281" s="5"/>
      <c r="B281" s="5"/>
      <c r="C281" s="5"/>
      <c r="D281" s="5"/>
      <c r="E281" s="5"/>
      <c r="F281" s="5"/>
      <c r="G281" s="5"/>
      <c r="H281" s="50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1:35" s="6" customFormat="1" ht="15">
      <c r="A282" s="5"/>
      <c r="B282" s="5"/>
      <c r="C282" s="5"/>
      <c r="D282" s="5"/>
      <c r="E282" s="5"/>
      <c r="F282" s="5"/>
      <c r="G282" s="5"/>
      <c r="H282" s="50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1:35" s="6" customFormat="1" ht="15">
      <c r="A283" s="5"/>
      <c r="B283" s="5"/>
      <c r="C283" s="5"/>
      <c r="D283" s="5"/>
      <c r="E283" s="5"/>
      <c r="F283" s="5"/>
      <c r="G283" s="5"/>
      <c r="H283" s="50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1:35" s="6" customFormat="1" ht="15">
      <c r="A284" s="5"/>
      <c r="B284" s="5"/>
      <c r="C284" s="5"/>
      <c r="D284" s="5"/>
      <c r="E284" s="5"/>
      <c r="F284" s="5"/>
      <c r="G284" s="5"/>
      <c r="H284" s="50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1:35" s="6" customFormat="1" ht="15">
      <c r="A285" s="5"/>
      <c r="B285" s="5"/>
      <c r="C285" s="5"/>
      <c r="D285" s="5"/>
      <c r="E285" s="5"/>
      <c r="F285" s="5"/>
      <c r="G285" s="5"/>
      <c r="H285" s="50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1:35" s="6" customFormat="1" ht="15">
      <c r="A286" s="5"/>
      <c r="B286" s="5"/>
      <c r="C286" s="5"/>
      <c r="D286" s="5"/>
      <c r="E286" s="5"/>
      <c r="F286" s="5"/>
      <c r="G286" s="5"/>
      <c r="H286" s="50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1:35" s="6" customFormat="1" ht="15">
      <c r="A287" s="5"/>
      <c r="B287" s="5"/>
      <c r="C287" s="5"/>
      <c r="D287" s="5"/>
      <c r="E287" s="5"/>
      <c r="F287" s="5"/>
      <c r="G287" s="5"/>
      <c r="H287" s="50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1:35" s="6" customFormat="1" ht="15">
      <c r="A288" s="5"/>
      <c r="B288" s="5"/>
      <c r="C288" s="5"/>
      <c r="D288" s="5"/>
      <c r="E288" s="5"/>
      <c r="F288" s="5"/>
      <c r="G288" s="5"/>
      <c r="H288" s="50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1:35" s="6" customFormat="1" ht="15">
      <c r="A289" s="5"/>
      <c r="B289" s="5"/>
      <c r="C289" s="5"/>
      <c r="D289" s="5"/>
      <c r="E289" s="5"/>
      <c r="F289" s="5"/>
      <c r="G289" s="5"/>
      <c r="H289" s="50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1:35" s="6" customFormat="1" ht="15">
      <c r="A290" s="5"/>
      <c r="B290" s="5"/>
      <c r="C290" s="5"/>
      <c r="D290" s="5"/>
      <c r="E290" s="5"/>
      <c r="F290" s="5"/>
      <c r="G290" s="5"/>
      <c r="H290" s="50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1:35" s="6" customFormat="1" ht="15">
      <c r="A291" s="5"/>
      <c r="B291" s="5"/>
      <c r="C291" s="5"/>
      <c r="D291" s="5"/>
      <c r="E291" s="5"/>
      <c r="F291" s="5"/>
      <c r="G291" s="5"/>
      <c r="H291" s="50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1:35" s="6" customFormat="1" ht="15">
      <c r="A292" s="5"/>
      <c r="B292" s="5"/>
      <c r="C292" s="5"/>
      <c r="D292" s="5"/>
      <c r="E292" s="5"/>
      <c r="F292" s="5"/>
      <c r="G292" s="5"/>
      <c r="H292" s="5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1:35" s="6" customFormat="1" ht="15">
      <c r="A293" s="5"/>
      <c r="B293" s="5"/>
      <c r="C293" s="5"/>
      <c r="D293" s="5"/>
      <c r="E293" s="5"/>
      <c r="F293" s="5"/>
      <c r="G293" s="5"/>
      <c r="H293" s="5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1:35" s="6" customFormat="1" ht="15">
      <c r="A294" s="5"/>
      <c r="B294" s="5"/>
      <c r="C294" s="5"/>
      <c r="D294" s="5"/>
      <c r="E294" s="5"/>
      <c r="F294" s="5"/>
      <c r="G294" s="5"/>
      <c r="H294" s="5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1:35" s="6" customFormat="1" ht="15">
      <c r="A295" s="5"/>
      <c r="B295" s="5"/>
      <c r="C295" s="5"/>
      <c r="D295" s="5"/>
      <c r="E295" s="5"/>
      <c r="F295" s="5"/>
      <c r="G295" s="5"/>
      <c r="H295" s="5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1:35" s="6" customFormat="1" ht="15">
      <c r="A296" s="5"/>
      <c r="B296" s="5"/>
      <c r="C296" s="5"/>
      <c r="D296" s="5"/>
      <c r="E296" s="5"/>
      <c r="F296" s="5"/>
      <c r="G296" s="5"/>
      <c r="H296" s="50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1:35" s="6" customFormat="1" ht="15">
      <c r="A297" s="5"/>
      <c r="B297" s="5"/>
      <c r="C297" s="5"/>
      <c r="D297" s="5"/>
      <c r="E297" s="5"/>
      <c r="F297" s="5"/>
      <c r="G297" s="5"/>
      <c r="H297" s="5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1:35" s="6" customFormat="1" ht="15">
      <c r="A298" s="5"/>
      <c r="B298" s="5"/>
      <c r="C298" s="5"/>
      <c r="D298" s="5"/>
      <c r="E298" s="5"/>
      <c r="F298" s="5"/>
      <c r="G298" s="5"/>
      <c r="H298" s="50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1:35" s="6" customFormat="1" ht="15">
      <c r="A299" s="5"/>
      <c r="B299" s="5"/>
      <c r="C299" s="5"/>
      <c r="D299" s="5"/>
      <c r="E299" s="5"/>
      <c r="F299" s="5"/>
      <c r="G299" s="5"/>
      <c r="H299" s="50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1:35" s="6" customFormat="1" ht="15">
      <c r="A300" s="5"/>
      <c r="B300" s="5"/>
      <c r="C300" s="5"/>
      <c r="D300" s="5"/>
      <c r="E300" s="5"/>
      <c r="F300" s="5"/>
      <c r="G300" s="5"/>
      <c r="H300" s="50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1:35" s="6" customFormat="1" ht="15">
      <c r="A301" s="5"/>
      <c r="B301" s="5"/>
      <c r="C301" s="5"/>
      <c r="D301" s="5"/>
      <c r="E301" s="5"/>
      <c r="F301" s="5"/>
      <c r="G301" s="5"/>
      <c r="H301" s="50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1:35" s="6" customFormat="1" ht="15">
      <c r="A302" s="5"/>
      <c r="B302" s="5"/>
      <c r="C302" s="5"/>
      <c r="D302" s="5"/>
      <c r="E302" s="5"/>
      <c r="F302" s="5"/>
      <c r="G302" s="5"/>
      <c r="H302" s="50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1:35" s="6" customFormat="1" ht="15">
      <c r="A303" s="5"/>
      <c r="B303" s="5"/>
      <c r="C303" s="5"/>
      <c r="D303" s="5"/>
      <c r="E303" s="5"/>
      <c r="F303" s="5"/>
      <c r="G303" s="5"/>
      <c r="H303" s="5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1:35" s="6" customFormat="1" ht="15">
      <c r="A304" s="5"/>
      <c r="B304" s="5"/>
      <c r="C304" s="5"/>
      <c r="D304" s="5"/>
      <c r="E304" s="5"/>
      <c r="F304" s="5"/>
      <c r="G304" s="5"/>
      <c r="H304" s="50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1:35" s="6" customFormat="1" ht="15">
      <c r="A305" s="5"/>
      <c r="B305" s="5"/>
      <c r="C305" s="5"/>
      <c r="D305" s="5"/>
      <c r="E305" s="5"/>
      <c r="F305" s="5"/>
      <c r="G305" s="5"/>
      <c r="H305" s="50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1:35" s="6" customFormat="1" ht="15">
      <c r="A306" s="5"/>
      <c r="B306" s="5"/>
      <c r="C306" s="5"/>
      <c r="D306" s="5"/>
      <c r="E306" s="5"/>
      <c r="F306" s="5"/>
      <c r="G306" s="5"/>
      <c r="H306" s="50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1:35" s="6" customFormat="1" ht="15">
      <c r="A307" s="5"/>
      <c r="B307" s="5"/>
      <c r="C307" s="5"/>
      <c r="D307" s="5"/>
      <c r="E307" s="5"/>
      <c r="F307" s="5"/>
      <c r="G307" s="5"/>
      <c r="H307" s="50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1:35" s="6" customFormat="1" ht="15">
      <c r="A308" s="5"/>
      <c r="B308" s="5"/>
      <c r="C308" s="5"/>
      <c r="D308" s="5"/>
      <c r="E308" s="5"/>
      <c r="F308" s="5"/>
      <c r="G308" s="5"/>
      <c r="H308" s="5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1:35" s="6" customFormat="1" ht="15">
      <c r="A309" s="5"/>
      <c r="B309" s="5"/>
      <c r="C309" s="5"/>
      <c r="D309" s="5"/>
      <c r="E309" s="5"/>
      <c r="F309" s="5"/>
      <c r="G309" s="5"/>
      <c r="H309" s="50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1:35" s="6" customFormat="1" ht="15">
      <c r="A310" s="5"/>
      <c r="B310" s="5"/>
      <c r="C310" s="5"/>
      <c r="D310" s="5"/>
      <c r="E310" s="5"/>
      <c r="F310" s="5"/>
      <c r="G310" s="5"/>
      <c r="H310" s="50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 s="6" customFormat="1" ht="15">
      <c r="A311" s="5"/>
      <c r="B311" s="5"/>
      <c r="C311" s="5"/>
      <c r="D311" s="5"/>
      <c r="E311" s="5"/>
      <c r="F311" s="5"/>
      <c r="G311" s="5"/>
      <c r="H311" s="5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1:35" s="6" customFormat="1" ht="15">
      <c r="A312" s="5"/>
      <c r="B312" s="5"/>
      <c r="C312" s="5"/>
      <c r="D312" s="5"/>
      <c r="E312" s="5"/>
      <c r="F312" s="5"/>
      <c r="G312" s="5"/>
      <c r="H312" s="50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1:35" s="6" customFormat="1" ht="15">
      <c r="A313" s="5"/>
      <c r="B313" s="5"/>
      <c r="C313" s="5"/>
      <c r="D313" s="5"/>
      <c r="E313" s="5"/>
      <c r="F313" s="5"/>
      <c r="G313" s="5"/>
      <c r="H313" s="5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1:35" s="6" customFormat="1" ht="15">
      <c r="A314" s="5"/>
      <c r="B314" s="5"/>
      <c r="C314" s="5"/>
      <c r="D314" s="5"/>
      <c r="E314" s="5"/>
      <c r="F314" s="5"/>
      <c r="G314" s="5"/>
      <c r="H314" s="50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1:35" s="6" customFormat="1" ht="15">
      <c r="A315" s="5"/>
      <c r="B315" s="5"/>
      <c r="C315" s="5"/>
      <c r="D315" s="5"/>
      <c r="E315" s="5"/>
      <c r="F315" s="5"/>
      <c r="G315" s="5"/>
      <c r="H315" s="50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1:35" s="6" customFormat="1" ht="15">
      <c r="A316" s="5"/>
      <c r="B316" s="5"/>
      <c r="C316" s="5"/>
      <c r="D316" s="5"/>
      <c r="E316" s="5"/>
      <c r="F316" s="5"/>
      <c r="G316" s="5"/>
      <c r="H316" s="50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1:35" s="6" customFormat="1" ht="15">
      <c r="A317" s="5"/>
      <c r="B317" s="5"/>
      <c r="C317" s="5"/>
      <c r="D317" s="5"/>
      <c r="E317" s="5"/>
      <c r="F317" s="5"/>
      <c r="G317" s="5"/>
      <c r="H317" s="50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1:35" s="6" customFormat="1" ht="15">
      <c r="A318" s="5"/>
      <c r="B318" s="5"/>
      <c r="C318" s="5"/>
      <c r="D318" s="5"/>
      <c r="E318" s="5"/>
      <c r="F318" s="5"/>
      <c r="G318" s="5"/>
      <c r="H318" s="50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1:35" s="6" customFormat="1" ht="15">
      <c r="A319" s="5"/>
      <c r="B319" s="5"/>
      <c r="C319" s="5"/>
      <c r="D319" s="5"/>
      <c r="E319" s="5"/>
      <c r="F319" s="5"/>
      <c r="G319" s="5"/>
      <c r="H319" s="50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1:35" s="6" customFormat="1" ht="15">
      <c r="A320" s="5"/>
      <c r="B320" s="5"/>
      <c r="C320" s="5"/>
      <c r="D320" s="5"/>
      <c r="E320" s="5"/>
      <c r="F320" s="5"/>
      <c r="G320" s="5"/>
      <c r="H320" s="50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1:35" s="6" customFormat="1" ht="15">
      <c r="A321" s="5"/>
      <c r="B321" s="5"/>
      <c r="C321" s="5"/>
      <c r="D321" s="5"/>
      <c r="E321" s="5"/>
      <c r="F321" s="5"/>
      <c r="G321" s="5"/>
      <c r="H321" s="50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1:35" s="6" customFormat="1" ht="15">
      <c r="A322" s="5"/>
      <c r="B322" s="5"/>
      <c r="C322" s="5"/>
      <c r="D322" s="5"/>
      <c r="E322" s="5"/>
      <c r="F322" s="5"/>
      <c r="G322" s="5"/>
      <c r="H322" s="50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1:35" s="6" customFormat="1" ht="15">
      <c r="A323" s="5"/>
      <c r="B323" s="5"/>
      <c r="C323" s="5"/>
      <c r="D323" s="5"/>
      <c r="E323" s="5"/>
      <c r="F323" s="5"/>
      <c r="G323" s="5"/>
      <c r="H323" s="50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1:35" s="6" customFormat="1" ht="15">
      <c r="A324" s="5"/>
      <c r="B324" s="5"/>
      <c r="C324" s="5"/>
      <c r="D324" s="5"/>
      <c r="E324" s="5"/>
      <c r="F324" s="5"/>
      <c r="G324" s="5"/>
      <c r="H324" s="50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1:35" s="6" customFormat="1" ht="15">
      <c r="A325" s="5"/>
      <c r="B325" s="5"/>
      <c r="C325" s="5"/>
      <c r="D325" s="5"/>
      <c r="E325" s="5"/>
      <c r="F325" s="5"/>
      <c r="G325" s="5"/>
      <c r="H325" s="50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1:35" s="6" customFormat="1" ht="15">
      <c r="A326" s="5"/>
      <c r="B326" s="5"/>
      <c r="C326" s="5"/>
      <c r="D326" s="5"/>
      <c r="E326" s="5"/>
      <c r="F326" s="5"/>
      <c r="G326" s="5"/>
      <c r="H326" s="50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1:35" s="6" customFormat="1" ht="15">
      <c r="A327" s="5"/>
      <c r="B327" s="5"/>
      <c r="C327" s="5"/>
      <c r="D327" s="5"/>
      <c r="E327" s="5"/>
      <c r="F327" s="5"/>
      <c r="G327" s="5"/>
      <c r="H327" s="50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1:35" s="6" customFormat="1" ht="15">
      <c r="A328" s="5"/>
      <c r="B328" s="5"/>
      <c r="C328" s="5"/>
      <c r="D328" s="5"/>
      <c r="E328" s="5"/>
      <c r="F328" s="5"/>
      <c r="G328" s="5"/>
      <c r="H328" s="50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1:35" s="6" customFormat="1" ht="15">
      <c r="A329" s="5"/>
      <c r="B329" s="5"/>
      <c r="C329" s="5"/>
      <c r="D329" s="5"/>
      <c r="E329" s="5"/>
      <c r="F329" s="5"/>
      <c r="G329" s="5"/>
      <c r="H329" s="50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1:35" s="6" customFormat="1" ht="15">
      <c r="A330" s="5"/>
      <c r="B330" s="5"/>
      <c r="C330" s="5"/>
      <c r="D330" s="5"/>
      <c r="E330" s="5"/>
      <c r="F330" s="5"/>
      <c r="G330" s="5"/>
      <c r="H330" s="50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1:35" s="6" customFormat="1" ht="15">
      <c r="A331" s="5"/>
      <c r="B331" s="5"/>
      <c r="C331" s="5"/>
      <c r="D331" s="5"/>
      <c r="E331" s="5"/>
      <c r="F331" s="5"/>
      <c r="G331" s="5"/>
      <c r="H331" s="50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1:35" s="6" customFormat="1" ht="15">
      <c r="A332" s="5"/>
      <c r="B332" s="5"/>
      <c r="C332" s="5"/>
      <c r="D332" s="5"/>
      <c r="E332" s="5"/>
      <c r="F332" s="5"/>
      <c r="G332" s="5"/>
      <c r="H332" s="50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1:35" s="6" customFormat="1" ht="15">
      <c r="A333" s="5"/>
      <c r="B333" s="5"/>
      <c r="C333" s="5"/>
      <c r="D333" s="5"/>
      <c r="E333" s="5"/>
      <c r="F333" s="5"/>
      <c r="G333" s="5"/>
      <c r="H333" s="50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1:35" s="6" customFormat="1" ht="15">
      <c r="A334" s="5"/>
      <c r="B334" s="5"/>
      <c r="C334" s="5"/>
      <c r="D334" s="5"/>
      <c r="E334" s="5"/>
      <c r="F334" s="5"/>
      <c r="G334" s="5"/>
      <c r="H334" s="50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1:35" s="6" customFormat="1" ht="15">
      <c r="A335" s="5"/>
      <c r="B335" s="5"/>
      <c r="C335" s="5"/>
      <c r="D335" s="5"/>
      <c r="E335" s="5"/>
      <c r="F335" s="5"/>
      <c r="G335" s="5"/>
      <c r="H335" s="50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1:35" s="6" customFormat="1" ht="15">
      <c r="A336" s="5"/>
      <c r="B336" s="5"/>
      <c r="C336" s="5"/>
      <c r="D336" s="5"/>
      <c r="E336" s="5"/>
      <c r="F336" s="5"/>
      <c r="G336" s="5"/>
      <c r="H336" s="50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1:35" s="6" customFormat="1" ht="15">
      <c r="A337" s="5"/>
      <c r="B337" s="5"/>
      <c r="C337" s="5"/>
      <c r="D337" s="5"/>
      <c r="E337" s="5"/>
      <c r="F337" s="5"/>
      <c r="G337" s="5"/>
      <c r="H337" s="50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1:35" s="6" customFormat="1" ht="15">
      <c r="A338" s="5"/>
      <c r="B338" s="5"/>
      <c r="C338" s="5"/>
      <c r="D338" s="5"/>
      <c r="E338" s="5"/>
      <c r="F338" s="5"/>
      <c r="G338" s="5"/>
      <c r="H338" s="50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 s="6" customFormat="1" ht="15">
      <c r="A339" s="5"/>
      <c r="B339" s="5"/>
      <c r="C339" s="5"/>
      <c r="D339" s="5"/>
      <c r="E339" s="5"/>
      <c r="F339" s="5"/>
      <c r="G339" s="5"/>
      <c r="H339" s="50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1:35" s="6" customFormat="1" ht="15">
      <c r="A340" s="5"/>
      <c r="B340" s="5"/>
      <c r="C340" s="5"/>
      <c r="D340" s="5"/>
      <c r="E340" s="5"/>
      <c r="F340" s="5"/>
      <c r="G340" s="5"/>
      <c r="H340" s="50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1:35" s="6" customFormat="1" ht="15">
      <c r="A341" s="5"/>
      <c r="B341" s="5"/>
      <c r="C341" s="5"/>
      <c r="D341" s="5"/>
      <c r="E341" s="5"/>
      <c r="F341" s="5"/>
      <c r="G341" s="5"/>
      <c r="H341" s="50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1:35" s="6" customFormat="1" ht="15">
      <c r="A342" s="5"/>
      <c r="B342" s="5"/>
      <c r="C342" s="5"/>
      <c r="D342" s="5"/>
      <c r="E342" s="5"/>
      <c r="F342" s="5"/>
      <c r="G342" s="5"/>
      <c r="H342" s="50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1:35" s="6" customFormat="1" ht="15">
      <c r="A343" s="5"/>
      <c r="B343" s="5"/>
      <c r="C343" s="5"/>
      <c r="D343" s="5"/>
      <c r="E343" s="5"/>
      <c r="F343" s="5"/>
      <c r="G343" s="5"/>
      <c r="H343" s="50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1:35" s="6" customFormat="1" ht="15">
      <c r="A344" s="5"/>
      <c r="B344" s="5"/>
      <c r="C344" s="5"/>
      <c r="D344" s="5"/>
      <c r="E344" s="5"/>
      <c r="F344" s="5"/>
      <c r="G344" s="5"/>
      <c r="H344" s="50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1:35" s="6" customFormat="1" ht="15">
      <c r="A345" s="5"/>
      <c r="B345" s="5"/>
      <c r="C345" s="5"/>
      <c r="D345" s="5"/>
      <c r="E345" s="5"/>
      <c r="F345" s="5"/>
      <c r="G345" s="5"/>
      <c r="H345" s="5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1:35" s="6" customFormat="1" ht="15">
      <c r="A346" s="5"/>
      <c r="B346" s="5"/>
      <c r="C346" s="5"/>
      <c r="D346" s="5"/>
      <c r="E346" s="5"/>
      <c r="F346" s="5"/>
      <c r="G346" s="5"/>
      <c r="H346" s="5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1:35" s="6" customFormat="1" ht="15">
      <c r="A347" s="5"/>
      <c r="B347" s="5"/>
      <c r="C347" s="5"/>
      <c r="D347" s="5"/>
      <c r="E347" s="5"/>
      <c r="F347" s="5"/>
      <c r="G347" s="5"/>
      <c r="H347" s="50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1:35" s="6" customFormat="1" ht="15">
      <c r="A348" s="5"/>
      <c r="B348" s="5"/>
      <c r="C348" s="5"/>
      <c r="D348" s="5"/>
      <c r="E348" s="5"/>
      <c r="F348" s="5"/>
      <c r="G348" s="5"/>
      <c r="H348" s="50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1:35" s="6" customFormat="1" ht="15">
      <c r="A349" s="5"/>
      <c r="B349" s="5"/>
      <c r="C349" s="5"/>
      <c r="D349" s="5"/>
      <c r="E349" s="5"/>
      <c r="F349" s="5"/>
      <c r="G349" s="5"/>
      <c r="H349" s="5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1:35" s="6" customFormat="1" ht="15">
      <c r="A350" s="5"/>
      <c r="B350" s="5"/>
      <c r="C350" s="5"/>
      <c r="D350" s="5"/>
      <c r="E350" s="5"/>
      <c r="F350" s="5"/>
      <c r="G350" s="5"/>
      <c r="H350" s="50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1:35" s="6" customFormat="1" ht="15">
      <c r="A351" s="5"/>
      <c r="B351" s="5"/>
      <c r="C351" s="5"/>
      <c r="D351" s="5"/>
      <c r="E351" s="5"/>
      <c r="F351" s="5"/>
      <c r="G351" s="5"/>
      <c r="H351" s="5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1:35" s="6" customFormat="1" ht="15">
      <c r="A352" s="5"/>
      <c r="B352" s="5"/>
      <c r="C352" s="5"/>
      <c r="D352" s="5"/>
      <c r="E352" s="5"/>
      <c r="F352" s="5"/>
      <c r="G352" s="5"/>
      <c r="H352" s="5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1:35" s="6" customFormat="1" ht="15">
      <c r="A353" s="5"/>
      <c r="B353" s="5"/>
      <c r="C353" s="5"/>
      <c r="D353" s="5"/>
      <c r="E353" s="5"/>
      <c r="F353" s="5"/>
      <c r="G353" s="5"/>
      <c r="H353" s="50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1:35" s="6" customFormat="1" ht="15">
      <c r="A354" s="5"/>
      <c r="B354" s="5"/>
      <c r="C354" s="5"/>
      <c r="D354" s="5"/>
      <c r="E354" s="5"/>
      <c r="F354" s="5"/>
      <c r="G354" s="5"/>
      <c r="H354" s="50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1:35" s="6" customFormat="1" ht="15">
      <c r="A355" s="5"/>
      <c r="B355" s="5"/>
      <c r="C355" s="5"/>
      <c r="D355" s="5"/>
      <c r="E355" s="5"/>
      <c r="F355" s="5"/>
      <c r="G355" s="5"/>
      <c r="H355" s="50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1:35" s="6" customFormat="1" ht="15">
      <c r="A356" s="5"/>
      <c r="B356" s="5"/>
      <c r="C356" s="5"/>
      <c r="D356" s="5"/>
      <c r="E356" s="5"/>
      <c r="F356" s="5"/>
      <c r="G356" s="5"/>
      <c r="H356" s="50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1:35" s="6" customFormat="1" ht="15">
      <c r="A357" s="5"/>
      <c r="B357" s="5"/>
      <c r="C357" s="5"/>
      <c r="D357" s="5"/>
      <c r="E357" s="5"/>
      <c r="F357" s="5"/>
      <c r="G357" s="5"/>
      <c r="H357" s="50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 spans="1:35" s="6" customFormat="1" ht="15">
      <c r="A358" s="5"/>
      <c r="B358" s="5"/>
      <c r="C358" s="5"/>
      <c r="D358" s="5"/>
      <c r="E358" s="5"/>
      <c r="F358" s="5"/>
      <c r="G358" s="5"/>
      <c r="H358" s="50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 spans="1:35" s="6" customFormat="1" ht="15">
      <c r="A359" s="5"/>
      <c r="B359" s="5"/>
      <c r="C359" s="5"/>
      <c r="D359" s="5"/>
      <c r="E359" s="5"/>
      <c r="F359" s="5"/>
      <c r="G359" s="5"/>
      <c r="H359" s="5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 spans="1:35" s="6" customFormat="1" ht="15">
      <c r="A360" s="5"/>
      <c r="B360" s="5"/>
      <c r="C360" s="5"/>
      <c r="D360" s="5"/>
      <c r="E360" s="5"/>
      <c r="F360" s="5"/>
      <c r="G360" s="5"/>
      <c r="H360" s="5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 spans="1:35" s="6" customFormat="1" ht="15">
      <c r="A361" s="5"/>
      <c r="B361" s="5"/>
      <c r="C361" s="5"/>
      <c r="D361" s="5"/>
      <c r="E361" s="5"/>
      <c r="F361" s="5"/>
      <c r="G361" s="5"/>
      <c r="H361" s="5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 spans="1:35" s="6" customFormat="1" ht="15">
      <c r="A362" s="5"/>
      <c r="B362" s="5"/>
      <c r="C362" s="5"/>
      <c r="D362" s="5"/>
      <c r="E362" s="5"/>
      <c r="F362" s="5"/>
      <c r="G362" s="5"/>
      <c r="H362" s="5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 spans="1:35" s="6" customFormat="1" ht="15">
      <c r="A363" s="5"/>
      <c r="B363" s="5"/>
      <c r="C363" s="5"/>
      <c r="D363" s="5"/>
      <c r="E363" s="5"/>
      <c r="F363" s="5"/>
      <c r="G363" s="5"/>
      <c r="H363" s="5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 spans="1:35" s="6" customFormat="1" ht="15">
      <c r="A364" s="5"/>
      <c r="B364" s="5"/>
      <c r="C364" s="5"/>
      <c r="D364" s="5"/>
      <c r="E364" s="5"/>
      <c r="F364" s="5"/>
      <c r="G364" s="5"/>
      <c r="H364" s="5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 spans="1:35" s="6" customFormat="1" ht="15">
      <c r="A365" s="5"/>
      <c r="B365" s="5"/>
      <c r="C365" s="5"/>
      <c r="D365" s="5"/>
      <c r="E365" s="5"/>
      <c r="F365" s="5"/>
      <c r="G365" s="5"/>
      <c r="H365" s="5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 spans="1:35" s="6" customFormat="1" ht="15">
      <c r="A366" s="5"/>
      <c r="B366" s="5"/>
      <c r="C366" s="5"/>
      <c r="D366" s="5"/>
      <c r="E366" s="5"/>
      <c r="F366" s="5"/>
      <c r="G366" s="5"/>
      <c r="H366" s="5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 spans="1:35" s="6" customFormat="1" ht="15">
      <c r="A367" s="5"/>
      <c r="B367" s="5"/>
      <c r="C367" s="5"/>
      <c r="D367" s="5"/>
      <c r="E367" s="5"/>
      <c r="F367" s="5"/>
      <c r="G367" s="5"/>
      <c r="H367" s="50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 spans="1:35" s="6" customFormat="1" ht="15">
      <c r="A368" s="5"/>
      <c r="B368" s="5"/>
      <c r="C368" s="5"/>
      <c r="D368" s="5"/>
      <c r="E368" s="5"/>
      <c r="F368" s="5"/>
      <c r="G368" s="5"/>
      <c r="H368" s="50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 spans="1:35" s="6" customFormat="1" ht="15">
      <c r="A369" s="5"/>
      <c r="B369" s="5"/>
      <c r="C369" s="5"/>
      <c r="D369" s="5"/>
      <c r="E369" s="5"/>
      <c r="F369" s="5"/>
      <c r="G369" s="5"/>
      <c r="H369" s="50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 spans="1:35" s="6" customFormat="1" ht="15">
      <c r="A370" s="5"/>
      <c r="B370" s="5"/>
      <c r="C370" s="5"/>
      <c r="D370" s="5"/>
      <c r="E370" s="5"/>
      <c r="F370" s="5"/>
      <c r="G370" s="5"/>
      <c r="H370" s="50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  <row r="371" spans="1:35" s="6" customFormat="1" ht="15">
      <c r="A371" s="5"/>
      <c r="B371" s="5"/>
      <c r="C371" s="5"/>
      <c r="D371" s="5"/>
      <c r="E371" s="5"/>
      <c r="F371" s="5"/>
      <c r="G371" s="5"/>
      <c r="H371" s="50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</row>
    <row r="372" spans="1:35" s="6" customFormat="1" ht="15">
      <c r="A372" s="5"/>
      <c r="B372" s="5"/>
      <c r="C372" s="5"/>
      <c r="D372" s="5"/>
      <c r="E372" s="5"/>
      <c r="F372" s="5"/>
      <c r="G372" s="5"/>
      <c r="H372" s="50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</row>
    <row r="373" spans="1:35" s="6" customFormat="1" ht="15">
      <c r="A373" s="5"/>
      <c r="B373" s="5"/>
      <c r="C373" s="5"/>
      <c r="D373" s="5"/>
      <c r="E373" s="5"/>
      <c r="F373" s="5"/>
      <c r="G373" s="5"/>
      <c r="H373" s="50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</row>
    <row r="374" spans="1:35" s="6" customFormat="1" ht="15">
      <c r="A374" s="5"/>
      <c r="B374" s="5"/>
      <c r="C374" s="5"/>
      <c r="D374" s="5"/>
      <c r="E374" s="5"/>
      <c r="F374" s="5"/>
      <c r="G374" s="5"/>
      <c r="H374" s="50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</row>
    <row r="375" spans="1:35" s="6" customFormat="1" ht="15">
      <c r="A375" s="5"/>
      <c r="B375" s="5"/>
      <c r="C375" s="5"/>
      <c r="D375" s="5"/>
      <c r="E375" s="5"/>
      <c r="F375" s="5"/>
      <c r="G375" s="5"/>
      <c r="H375" s="50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</row>
    <row r="376" spans="1:35" s="6" customFormat="1" ht="15">
      <c r="A376" s="5"/>
      <c r="B376" s="5"/>
      <c r="C376" s="5"/>
      <c r="D376" s="5"/>
      <c r="E376" s="5"/>
      <c r="F376" s="5"/>
      <c r="G376" s="5"/>
      <c r="H376" s="50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1:35" s="6" customFormat="1" ht="15">
      <c r="A377" s="5"/>
      <c r="B377" s="5"/>
      <c r="C377" s="5"/>
      <c r="D377" s="5"/>
      <c r="E377" s="5"/>
      <c r="F377" s="5"/>
      <c r="G377" s="5"/>
      <c r="H377" s="50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</row>
    <row r="378" spans="1:35" s="6" customFormat="1" ht="15">
      <c r="A378" s="5"/>
      <c r="B378" s="5"/>
      <c r="C378" s="5"/>
      <c r="D378" s="5"/>
      <c r="E378" s="5"/>
      <c r="F378" s="5"/>
      <c r="G378" s="5"/>
      <c r="H378" s="50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</row>
    <row r="379" spans="1:35" s="6" customFormat="1" ht="15">
      <c r="A379" s="5"/>
      <c r="B379" s="5"/>
      <c r="C379" s="5"/>
      <c r="D379" s="5"/>
      <c r="E379" s="5"/>
      <c r="F379" s="5"/>
      <c r="G379" s="5"/>
      <c r="H379" s="50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</row>
    <row r="380" spans="1:35" s="6" customFormat="1" ht="15">
      <c r="A380" s="5"/>
      <c r="B380" s="5"/>
      <c r="C380" s="5"/>
      <c r="D380" s="5"/>
      <c r="E380" s="5"/>
      <c r="F380" s="5"/>
      <c r="G380" s="5"/>
      <c r="H380" s="50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</row>
    <row r="381" spans="1:35" s="6" customFormat="1" ht="15">
      <c r="A381" s="5"/>
      <c r="B381" s="5"/>
      <c r="C381" s="5"/>
      <c r="D381" s="5"/>
      <c r="E381" s="5"/>
      <c r="F381" s="5"/>
      <c r="G381" s="5"/>
      <c r="H381" s="50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</row>
    <row r="382" spans="1:35" s="6" customFormat="1" ht="15">
      <c r="A382" s="5"/>
      <c r="B382" s="5"/>
      <c r="C382" s="5"/>
      <c r="D382" s="5"/>
      <c r="E382" s="5"/>
      <c r="F382" s="5"/>
      <c r="G382" s="5"/>
      <c r="H382" s="50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</row>
    <row r="383" spans="1:35" s="6" customFormat="1" ht="15">
      <c r="A383" s="5"/>
      <c r="B383" s="5"/>
      <c r="C383" s="5"/>
      <c r="D383" s="5"/>
      <c r="E383" s="5"/>
      <c r="F383" s="5"/>
      <c r="G383" s="5"/>
      <c r="H383" s="50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</row>
    <row r="384" spans="1:35" s="6" customFormat="1" ht="15">
      <c r="A384" s="5"/>
      <c r="B384" s="5"/>
      <c r="C384" s="5"/>
      <c r="D384" s="5"/>
      <c r="E384" s="5"/>
      <c r="F384" s="5"/>
      <c r="G384" s="5"/>
      <c r="H384" s="50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</row>
    <row r="385" spans="1:35" s="6" customFormat="1" ht="15">
      <c r="A385" s="5"/>
      <c r="B385" s="5"/>
      <c r="C385" s="5"/>
      <c r="D385" s="5"/>
      <c r="E385" s="5"/>
      <c r="F385" s="5"/>
      <c r="G385" s="5"/>
      <c r="H385" s="50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</row>
    <row r="386" spans="1:35" s="6" customFormat="1" ht="15">
      <c r="A386" s="5"/>
      <c r="B386" s="5"/>
      <c r="C386" s="5"/>
      <c r="D386" s="5"/>
      <c r="E386" s="5"/>
      <c r="F386" s="5"/>
      <c r="G386" s="5"/>
      <c r="H386" s="50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</row>
    <row r="387" spans="1:35" s="6" customFormat="1" ht="15">
      <c r="A387" s="5"/>
      <c r="B387" s="5"/>
      <c r="C387" s="5"/>
      <c r="D387" s="5"/>
      <c r="E387" s="5"/>
      <c r="F387" s="5"/>
      <c r="G387" s="5"/>
      <c r="H387" s="50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</row>
    <row r="388" spans="1:35" s="6" customFormat="1" ht="15">
      <c r="A388" s="5"/>
      <c r="B388" s="5"/>
      <c r="C388" s="5"/>
      <c r="D388" s="5"/>
      <c r="E388" s="5"/>
      <c r="F388" s="5"/>
      <c r="G388" s="5"/>
      <c r="H388" s="50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</row>
    <row r="389" spans="1:35" s="6" customFormat="1" ht="15">
      <c r="A389" s="5"/>
      <c r="B389" s="5"/>
      <c r="C389" s="5"/>
      <c r="D389" s="5"/>
      <c r="E389" s="5"/>
      <c r="F389" s="5"/>
      <c r="G389" s="5"/>
      <c r="H389" s="50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</row>
    <row r="390" spans="1:35" s="6" customFormat="1" ht="15">
      <c r="A390" s="5"/>
      <c r="B390" s="5"/>
      <c r="C390" s="5"/>
      <c r="D390" s="5"/>
      <c r="E390" s="5"/>
      <c r="F390" s="5"/>
      <c r="G390" s="5"/>
      <c r="H390" s="50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</row>
    <row r="391" spans="1:35" s="6" customFormat="1" ht="15">
      <c r="A391" s="5"/>
      <c r="B391" s="5"/>
      <c r="C391" s="5"/>
      <c r="D391" s="5"/>
      <c r="E391" s="5"/>
      <c r="F391" s="5"/>
      <c r="G391" s="5"/>
      <c r="H391" s="50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</row>
    <row r="392" spans="1:35" s="6" customFormat="1" ht="15">
      <c r="A392" s="5"/>
      <c r="B392" s="5"/>
      <c r="C392" s="5"/>
      <c r="D392" s="5"/>
      <c r="E392" s="5"/>
      <c r="F392" s="5"/>
      <c r="G392" s="5"/>
      <c r="H392" s="50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</row>
    <row r="393" spans="1:35" s="6" customFormat="1" ht="15">
      <c r="A393" s="5"/>
      <c r="B393" s="5"/>
      <c r="C393" s="5"/>
      <c r="D393" s="5"/>
      <c r="E393" s="5"/>
      <c r="F393" s="5"/>
      <c r="G393" s="5"/>
      <c r="H393" s="50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</row>
    <row r="394" spans="1:35" s="6" customFormat="1" ht="15">
      <c r="A394" s="5"/>
      <c r="B394" s="5"/>
      <c r="C394" s="5"/>
      <c r="D394" s="5"/>
      <c r="E394" s="5"/>
      <c r="F394" s="5"/>
      <c r="G394" s="5"/>
      <c r="H394" s="50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</row>
    <row r="395" spans="1:35" s="6" customFormat="1" ht="15">
      <c r="A395" s="5"/>
      <c r="B395" s="5"/>
      <c r="C395" s="5"/>
      <c r="D395" s="5"/>
      <c r="E395" s="5"/>
      <c r="F395" s="5"/>
      <c r="G395" s="5"/>
      <c r="H395" s="50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</row>
    <row r="396" spans="1:35" s="6" customFormat="1" ht="15">
      <c r="A396" s="5"/>
      <c r="B396" s="5"/>
      <c r="C396" s="5"/>
      <c r="D396" s="5"/>
      <c r="E396" s="5"/>
      <c r="F396" s="5"/>
      <c r="G396" s="5"/>
      <c r="H396" s="50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</row>
    <row r="397" spans="1:35" s="6" customFormat="1" ht="15">
      <c r="A397" s="5"/>
      <c r="B397" s="5"/>
      <c r="C397" s="5"/>
      <c r="D397" s="5"/>
      <c r="E397" s="5"/>
      <c r="F397" s="5"/>
      <c r="G397" s="5"/>
      <c r="H397" s="50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</row>
    <row r="398" spans="1:35" s="6" customFormat="1" ht="15">
      <c r="A398" s="5"/>
      <c r="B398" s="5"/>
      <c r="C398" s="5"/>
      <c r="D398" s="5"/>
      <c r="E398" s="5"/>
      <c r="F398" s="5"/>
      <c r="G398" s="5"/>
      <c r="H398" s="50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</row>
    <row r="399" spans="1:35" s="6" customFormat="1" ht="15">
      <c r="A399" s="5"/>
      <c r="B399" s="5"/>
      <c r="C399" s="5"/>
      <c r="D399" s="5"/>
      <c r="E399" s="5"/>
      <c r="F399" s="5"/>
      <c r="G399" s="5"/>
      <c r="H399" s="5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</row>
    <row r="400" spans="1:35" s="6" customFormat="1" ht="15">
      <c r="A400" s="5"/>
      <c r="B400" s="5"/>
      <c r="C400" s="5"/>
      <c r="D400" s="5"/>
      <c r="E400" s="5"/>
      <c r="F400" s="5"/>
      <c r="G400" s="5"/>
      <c r="H400" s="5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</row>
    <row r="401" spans="1:35" s="6" customFormat="1" ht="15">
      <c r="A401" s="5"/>
      <c r="B401" s="5"/>
      <c r="C401" s="5"/>
      <c r="D401" s="5"/>
      <c r="E401" s="5"/>
      <c r="F401" s="5"/>
      <c r="G401" s="5"/>
      <c r="H401" s="5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</row>
    <row r="402" spans="1:35" s="6" customFormat="1" ht="15">
      <c r="A402" s="5"/>
      <c r="B402" s="5"/>
      <c r="C402" s="5"/>
      <c r="D402" s="5"/>
      <c r="E402" s="5"/>
      <c r="F402" s="5"/>
      <c r="G402" s="5"/>
      <c r="H402" s="5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</row>
    <row r="403" spans="1:35" s="6" customFormat="1" ht="15">
      <c r="A403" s="5"/>
      <c r="B403" s="5"/>
      <c r="C403" s="5"/>
      <c r="D403" s="5"/>
      <c r="E403" s="5"/>
      <c r="F403" s="5"/>
      <c r="G403" s="5"/>
      <c r="H403" s="5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</row>
    <row r="404" spans="1:35" s="6" customFormat="1" ht="15">
      <c r="A404" s="5"/>
      <c r="B404" s="5"/>
      <c r="C404" s="5"/>
      <c r="D404" s="5"/>
      <c r="E404" s="5"/>
      <c r="F404" s="5"/>
      <c r="G404" s="5"/>
      <c r="H404" s="5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</row>
    <row r="405" spans="1:35" s="6" customFormat="1" ht="15">
      <c r="A405" s="5"/>
      <c r="B405" s="5"/>
      <c r="C405" s="5"/>
      <c r="D405" s="5"/>
      <c r="E405" s="5"/>
      <c r="F405" s="5"/>
      <c r="G405" s="5"/>
      <c r="H405" s="5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</row>
    <row r="406" spans="1:35" s="6" customFormat="1" ht="15">
      <c r="A406" s="5"/>
      <c r="B406" s="5"/>
      <c r="C406" s="5"/>
      <c r="D406" s="5"/>
      <c r="E406" s="5"/>
      <c r="F406" s="5"/>
      <c r="G406" s="5"/>
      <c r="H406" s="5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</row>
    <row r="407" spans="1:35" s="6" customFormat="1" ht="15">
      <c r="A407" s="5"/>
      <c r="B407" s="5"/>
      <c r="C407" s="5"/>
      <c r="D407" s="5"/>
      <c r="E407" s="5"/>
      <c r="F407" s="5"/>
      <c r="G407" s="5"/>
      <c r="H407" s="5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</row>
    <row r="408" spans="1:35" s="6" customFormat="1" ht="15">
      <c r="A408" s="5"/>
      <c r="B408" s="5"/>
      <c r="C408" s="5"/>
      <c r="D408" s="5"/>
      <c r="E408" s="5"/>
      <c r="F408" s="5"/>
      <c r="G408" s="5"/>
      <c r="H408" s="50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</row>
    <row r="409" spans="1:35" s="6" customFormat="1" ht="15">
      <c r="A409" s="5"/>
      <c r="B409" s="5"/>
      <c r="C409" s="5"/>
      <c r="D409" s="5"/>
      <c r="E409" s="5"/>
      <c r="F409" s="5"/>
      <c r="G409" s="5"/>
      <c r="H409" s="50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</row>
    <row r="410" spans="1:35" s="6" customFormat="1" ht="15">
      <c r="A410" s="5"/>
      <c r="B410" s="5"/>
      <c r="C410" s="5"/>
      <c r="D410" s="5"/>
      <c r="E410" s="5"/>
      <c r="F410" s="5"/>
      <c r="G410" s="5"/>
      <c r="H410" s="50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</row>
    <row r="411" spans="1:35" s="6" customFormat="1" ht="15">
      <c r="A411" s="5"/>
      <c r="B411" s="5"/>
      <c r="C411" s="5"/>
      <c r="D411" s="5"/>
      <c r="E411" s="5"/>
      <c r="F411" s="5"/>
      <c r="G411" s="5"/>
      <c r="H411" s="50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</row>
    <row r="412" spans="1:35" s="6" customFormat="1" ht="15">
      <c r="A412" s="5"/>
      <c r="B412" s="5"/>
      <c r="C412" s="5"/>
      <c r="D412" s="5"/>
      <c r="E412" s="5"/>
      <c r="F412" s="5"/>
      <c r="G412" s="5"/>
      <c r="H412" s="5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1:35" s="6" customFormat="1" ht="15">
      <c r="A413" s="5"/>
      <c r="B413" s="5"/>
      <c r="C413" s="5"/>
      <c r="D413" s="5"/>
      <c r="E413" s="5"/>
      <c r="F413" s="5"/>
      <c r="G413" s="5"/>
      <c r="H413" s="5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</row>
    <row r="414" spans="1:35" s="6" customFormat="1" ht="15">
      <c r="A414" s="5"/>
      <c r="B414" s="5"/>
      <c r="C414" s="5"/>
      <c r="D414" s="5"/>
      <c r="E414" s="5"/>
      <c r="F414" s="5"/>
      <c r="G414" s="5"/>
      <c r="H414" s="5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</row>
    <row r="415" spans="1:35" s="6" customFormat="1" ht="15">
      <c r="A415" s="5"/>
      <c r="B415" s="5"/>
      <c r="C415" s="5"/>
      <c r="D415" s="5"/>
      <c r="E415" s="5"/>
      <c r="F415" s="5"/>
      <c r="G415" s="5"/>
      <c r="H415" s="50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</row>
    <row r="416" spans="1:35" s="6" customFormat="1" ht="15">
      <c r="A416" s="5"/>
      <c r="B416" s="5"/>
      <c r="C416" s="5"/>
      <c r="D416" s="5"/>
      <c r="E416" s="5"/>
      <c r="F416" s="5"/>
      <c r="G416" s="5"/>
      <c r="H416" s="5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1:35" s="6" customFormat="1" ht="15">
      <c r="A417" s="5"/>
      <c r="B417" s="5"/>
      <c r="C417" s="5"/>
      <c r="D417" s="5"/>
      <c r="E417" s="5"/>
      <c r="F417" s="5"/>
      <c r="G417" s="5"/>
      <c r="H417" s="5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</row>
    <row r="418" spans="1:35" s="6" customFormat="1" ht="15">
      <c r="A418" s="5"/>
      <c r="B418" s="5"/>
      <c r="C418" s="5"/>
      <c r="D418" s="5"/>
      <c r="E418" s="5"/>
      <c r="F418" s="5"/>
      <c r="G418" s="5"/>
      <c r="H418" s="50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</row>
    <row r="419" spans="1:35" s="6" customFormat="1" ht="15">
      <c r="A419" s="5"/>
      <c r="B419" s="5"/>
      <c r="C419" s="5"/>
      <c r="D419" s="5"/>
      <c r="E419" s="5"/>
      <c r="F419" s="5"/>
      <c r="G419" s="5"/>
      <c r="H419" s="50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</row>
    <row r="420" spans="1:35" s="6" customFormat="1" ht="15">
      <c r="A420" s="5"/>
      <c r="B420" s="5"/>
      <c r="C420" s="5"/>
      <c r="D420" s="5"/>
      <c r="E420" s="5"/>
      <c r="F420" s="5"/>
      <c r="G420" s="5"/>
      <c r="H420" s="5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</row>
    <row r="421" spans="1:35" s="6" customFormat="1" ht="15">
      <c r="A421" s="5"/>
      <c r="B421" s="5"/>
      <c r="C421" s="5"/>
      <c r="D421" s="5"/>
      <c r="E421" s="5"/>
      <c r="F421" s="5"/>
      <c r="G421" s="5"/>
      <c r="H421" s="50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</row>
    <row r="422" spans="1:35" s="6" customFormat="1" ht="15">
      <c r="A422" s="5"/>
      <c r="B422" s="5"/>
      <c r="C422" s="5"/>
      <c r="D422" s="5"/>
      <c r="E422" s="5"/>
      <c r="F422" s="5"/>
      <c r="G422" s="5"/>
      <c r="H422" s="50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</row>
    <row r="423" spans="1:35" s="6" customFormat="1" ht="15">
      <c r="A423" s="5"/>
      <c r="B423" s="5"/>
      <c r="C423" s="5"/>
      <c r="D423" s="5"/>
      <c r="E423" s="5"/>
      <c r="F423" s="5"/>
      <c r="G423" s="5"/>
      <c r="H423" s="50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</row>
    <row r="424" spans="1:35" s="6" customFormat="1" ht="15">
      <c r="A424" s="5"/>
      <c r="B424" s="5"/>
      <c r="C424" s="5"/>
      <c r="D424" s="5"/>
      <c r="E424" s="5"/>
      <c r="F424" s="5"/>
      <c r="G424" s="5"/>
      <c r="H424" s="50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</row>
    <row r="425" spans="1:35" s="6" customFormat="1" ht="15">
      <c r="A425" s="5"/>
      <c r="B425" s="5"/>
      <c r="C425" s="5"/>
      <c r="D425" s="5"/>
      <c r="E425" s="5"/>
      <c r="F425" s="5"/>
      <c r="G425" s="5"/>
      <c r="H425" s="50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</row>
    <row r="426" spans="1:35" s="6" customFormat="1" ht="15">
      <c r="A426" s="5"/>
      <c r="B426" s="5"/>
      <c r="C426" s="5"/>
      <c r="D426" s="5"/>
      <c r="E426" s="5"/>
      <c r="F426" s="5"/>
      <c r="G426" s="5"/>
      <c r="H426" s="50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</row>
    <row r="427" spans="1:35" s="6" customFormat="1" ht="15">
      <c r="A427" s="5"/>
      <c r="B427" s="5"/>
      <c r="C427" s="5"/>
      <c r="D427" s="5"/>
      <c r="E427" s="5"/>
      <c r="F427" s="5"/>
      <c r="G427" s="5"/>
      <c r="H427" s="50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</row>
    <row r="428" spans="1:35" s="6" customFormat="1" ht="15">
      <c r="A428" s="5"/>
      <c r="B428" s="5"/>
      <c r="C428" s="5"/>
      <c r="D428" s="5"/>
      <c r="E428" s="5"/>
      <c r="F428" s="5"/>
      <c r="G428" s="5"/>
      <c r="H428" s="50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</row>
    <row r="429" spans="1:35" s="6" customFormat="1" ht="15">
      <c r="A429" s="5"/>
      <c r="B429" s="5"/>
      <c r="C429" s="5"/>
      <c r="D429" s="5"/>
      <c r="E429" s="5"/>
      <c r="F429" s="5"/>
      <c r="G429" s="5"/>
      <c r="H429" s="50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</row>
    <row r="430" spans="1:35" s="6" customFormat="1" ht="15">
      <c r="A430" s="5"/>
      <c r="B430" s="5"/>
      <c r="C430" s="5"/>
      <c r="D430" s="5"/>
      <c r="E430" s="5"/>
      <c r="F430" s="5"/>
      <c r="G430" s="5"/>
      <c r="H430" s="50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</row>
    <row r="431" spans="1:35" s="6" customFormat="1" ht="15">
      <c r="A431" s="5"/>
      <c r="B431" s="5"/>
      <c r="C431" s="5"/>
      <c r="D431" s="5"/>
      <c r="E431" s="5"/>
      <c r="F431" s="5"/>
      <c r="G431" s="5"/>
      <c r="H431" s="50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</row>
    <row r="432" spans="1:35" s="6" customFormat="1" ht="15">
      <c r="A432" s="5"/>
      <c r="B432" s="5"/>
      <c r="C432" s="5"/>
      <c r="D432" s="5"/>
      <c r="E432" s="5"/>
      <c r="F432" s="5"/>
      <c r="G432" s="5"/>
      <c r="H432" s="50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</row>
    <row r="433" spans="1:35" s="6" customFormat="1" ht="15">
      <c r="A433" s="5"/>
      <c r="B433" s="5"/>
      <c r="C433" s="5"/>
      <c r="D433" s="5"/>
      <c r="E433" s="5"/>
      <c r="F433" s="5"/>
      <c r="G433" s="5"/>
      <c r="H433" s="50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</row>
    <row r="434" spans="1:35" s="6" customFormat="1" ht="15">
      <c r="A434" s="5"/>
      <c r="B434" s="5"/>
      <c r="C434" s="5"/>
      <c r="D434" s="5"/>
      <c r="E434" s="5"/>
      <c r="F434" s="5"/>
      <c r="G434" s="5"/>
      <c r="H434" s="50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</row>
    <row r="435" spans="1:35" s="6" customFormat="1" ht="15">
      <c r="A435" s="5"/>
      <c r="B435" s="5"/>
      <c r="C435" s="5"/>
      <c r="D435" s="5"/>
      <c r="E435" s="5"/>
      <c r="F435" s="5"/>
      <c r="G435" s="5"/>
      <c r="H435" s="50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</row>
    <row r="436" spans="1:35" s="6" customFormat="1" ht="15">
      <c r="A436" s="5"/>
      <c r="B436" s="5"/>
      <c r="C436" s="5"/>
      <c r="D436" s="5"/>
      <c r="E436" s="5"/>
      <c r="F436" s="5"/>
      <c r="G436" s="5"/>
      <c r="H436" s="50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</row>
    <row r="437" spans="1:35" s="6" customFormat="1" ht="15">
      <c r="A437" s="5"/>
      <c r="B437" s="5"/>
      <c r="C437" s="5"/>
      <c r="D437" s="5"/>
      <c r="E437" s="5"/>
      <c r="F437" s="5"/>
      <c r="G437" s="5"/>
      <c r="H437" s="50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</row>
    <row r="438" spans="1:35" s="6" customFormat="1" ht="15">
      <c r="A438" s="5"/>
      <c r="B438" s="5"/>
      <c r="C438" s="5"/>
      <c r="D438" s="5"/>
      <c r="E438" s="5"/>
      <c r="F438" s="5"/>
      <c r="G438" s="5"/>
      <c r="H438" s="50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</row>
    <row r="439" spans="1:35" s="6" customFormat="1" ht="15">
      <c r="A439" s="5"/>
      <c r="B439" s="5"/>
      <c r="C439" s="5"/>
      <c r="D439" s="5"/>
      <c r="E439" s="5"/>
      <c r="F439" s="5"/>
      <c r="G439" s="5"/>
      <c r="H439" s="50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</row>
    <row r="440" spans="1:35" s="6" customFormat="1" ht="15">
      <c r="A440" s="5"/>
      <c r="B440" s="5"/>
      <c r="C440" s="5"/>
      <c r="D440" s="5"/>
      <c r="E440" s="5"/>
      <c r="F440" s="5"/>
      <c r="G440" s="5"/>
      <c r="H440" s="50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</row>
    <row r="441" spans="1:35" s="6" customFormat="1" ht="15">
      <c r="A441" s="5"/>
      <c r="B441" s="5"/>
      <c r="C441" s="5"/>
      <c r="D441" s="5"/>
      <c r="E441" s="5"/>
      <c r="F441" s="5"/>
      <c r="G441" s="5"/>
      <c r="H441" s="50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</row>
    <row r="442" spans="1:35" s="6" customFormat="1" ht="15">
      <c r="A442" s="5"/>
      <c r="B442" s="5"/>
      <c r="C442" s="5"/>
      <c r="D442" s="5"/>
      <c r="E442" s="5"/>
      <c r="F442" s="5"/>
      <c r="G442" s="5"/>
      <c r="H442" s="50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</row>
    <row r="443" spans="1:35" s="6" customFormat="1" ht="15">
      <c r="A443" s="5"/>
      <c r="B443" s="5"/>
      <c r="C443" s="5"/>
      <c r="D443" s="5"/>
      <c r="E443" s="5"/>
      <c r="F443" s="5"/>
      <c r="G443" s="5"/>
      <c r="H443" s="50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</row>
    <row r="444" spans="1:35" s="6" customFormat="1" ht="15">
      <c r="A444" s="5"/>
      <c r="B444" s="5"/>
      <c r="C444" s="5"/>
      <c r="D444" s="5"/>
      <c r="E444" s="5"/>
      <c r="F444" s="5"/>
      <c r="G444" s="5"/>
      <c r="H444" s="50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</row>
    <row r="445" spans="1:35" s="6" customFormat="1" ht="15">
      <c r="A445" s="5"/>
      <c r="B445" s="5"/>
      <c r="C445" s="5"/>
      <c r="D445" s="5"/>
      <c r="E445" s="5"/>
      <c r="F445" s="5"/>
      <c r="G445" s="5"/>
      <c r="H445" s="50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</row>
    <row r="446" spans="1:35" s="6" customFormat="1" ht="15">
      <c r="A446" s="5"/>
      <c r="B446" s="5"/>
      <c r="C446" s="5"/>
      <c r="D446" s="5"/>
      <c r="E446" s="5"/>
      <c r="F446" s="5"/>
      <c r="G446" s="5"/>
      <c r="H446" s="50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</row>
    <row r="447" spans="1:35" s="6" customFormat="1" ht="15">
      <c r="A447" s="5"/>
      <c r="B447" s="5"/>
      <c r="C447" s="5"/>
      <c r="D447" s="5"/>
      <c r="E447" s="5"/>
      <c r="F447" s="5"/>
      <c r="G447" s="5"/>
      <c r="H447" s="50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</row>
    <row r="448" spans="1:35" s="6" customFormat="1" ht="15">
      <c r="A448" s="5"/>
      <c r="B448" s="5"/>
      <c r="C448" s="5"/>
      <c r="D448" s="5"/>
      <c r="E448" s="5"/>
      <c r="F448" s="5"/>
      <c r="G448" s="5"/>
      <c r="H448" s="50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</row>
    <row r="449" spans="1:35" s="6" customFormat="1" ht="15">
      <c r="A449" s="5"/>
      <c r="B449" s="5"/>
      <c r="C449" s="5"/>
      <c r="D449" s="5"/>
      <c r="E449" s="5"/>
      <c r="F449" s="5"/>
      <c r="G449" s="5"/>
      <c r="H449" s="50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</row>
    <row r="450" spans="1:35" s="6" customFormat="1" ht="15">
      <c r="A450" s="5"/>
      <c r="B450" s="5"/>
      <c r="C450" s="5"/>
      <c r="D450" s="5"/>
      <c r="E450" s="5"/>
      <c r="F450" s="5"/>
      <c r="G450" s="5"/>
      <c r="H450" s="50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</row>
    <row r="451" spans="1:35" s="6" customFormat="1" ht="15">
      <c r="A451" s="5"/>
      <c r="B451" s="5"/>
      <c r="C451" s="5"/>
      <c r="D451" s="5"/>
      <c r="E451" s="5"/>
      <c r="F451" s="5"/>
      <c r="G451" s="5"/>
      <c r="H451" s="50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</row>
    <row r="452" spans="1:35" s="6" customFormat="1" ht="15">
      <c r="A452" s="5"/>
      <c r="B452" s="5"/>
      <c r="C452" s="5"/>
      <c r="D452" s="5"/>
      <c r="E452" s="5"/>
      <c r="F452" s="5"/>
      <c r="G452" s="5"/>
      <c r="H452" s="50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</row>
    <row r="453" spans="1:35" s="6" customFormat="1" ht="15">
      <c r="A453" s="5"/>
      <c r="B453" s="5"/>
      <c r="C453" s="5"/>
      <c r="D453" s="5"/>
      <c r="E453" s="5"/>
      <c r="F453" s="5"/>
      <c r="G453" s="5"/>
      <c r="H453" s="50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</row>
    <row r="454" spans="1:35" s="6" customFormat="1" ht="15">
      <c r="A454" s="5"/>
      <c r="B454" s="5"/>
      <c r="C454" s="5"/>
      <c r="D454" s="5"/>
      <c r="E454" s="5"/>
      <c r="F454" s="5"/>
      <c r="G454" s="5"/>
      <c r="H454" s="50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</row>
    <row r="455" spans="1:35" s="6" customFormat="1" ht="15">
      <c r="A455" s="5"/>
      <c r="B455" s="5"/>
      <c r="C455" s="5"/>
      <c r="D455" s="5"/>
      <c r="E455" s="5"/>
      <c r="F455" s="5"/>
      <c r="G455" s="5"/>
      <c r="H455" s="50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</row>
    <row r="456" spans="1:35" s="6" customFormat="1" ht="15">
      <c r="A456" s="5"/>
      <c r="B456" s="5"/>
      <c r="C456" s="5"/>
      <c r="D456" s="5"/>
      <c r="E456" s="5"/>
      <c r="F456" s="5"/>
      <c r="G456" s="5"/>
      <c r="H456" s="5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</row>
    <row r="457" spans="1:35" s="6" customFormat="1" ht="15">
      <c r="A457" s="5"/>
      <c r="B457" s="5"/>
      <c r="C457" s="5"/>
      <c r="D457" s="5"/>
      <c r="E457" s="5"/>
      <c r="F457" s="5"/>
      <c r="G457" s="5"/>
      <c r="H457" s="50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</row>
    <row r="458" spans="1:35" s="6" customFormat="1" ht="15">
      <c r="A458" s="5"/>
      <c r="B458" s="5"/>
      <c r="C458" s="5"/>
      <c r="D458" s="5"/>
      <c r="E458" s="5"/>
      <c r="F458" s="5"/>
      <c r="G458" s="5"/>
      <c r="H458" s="50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</row>
    <row r="459" spans="1:35" s="6" customFormat="1" ht="15">
      <c r="A459" s="5"/>
      <c r="B459" s="5"/>
      <c r="C459" s="5"/>
      <c r="D459" s="5"/>
      <c r="E459" s="5"/>
      <c r="F459" s="5"/>
      <c r="G459" s="5"/>
      <c r="H459" s="50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</row>
    <row r="460" spans="1:35" s="6" customFormat="1" ht="15">
      <c r="A460" s="5"/>
      <c r="B460" s="5"/>
      <c r="C460" s="5"/>
      <c r="D460" s="5"/>
      <c r="E460" s="5"/>
      <c r="F460" s="5"/>
      <c r="G460" s="5"/>
      <c r="H460" s="50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</row>
    <row r="461" spans="1:35" s="6" customFormat="1" ht="15">
      <c r="A461" s="5"/>
      <c r="B461" s="5"/>
      <c r="C461" s="5"/>
      <c r="D461" s="5"/>
      <c r="E461" s="5"/>
      <c r="F461" s="5"/>
      <c r="G461" s="5"/>
      <c r="H461" s="5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</row>
    <row r="462" spans="1:35" s="6" customFormat="1" ht="15">
      <c r="A462" s="5"/>
      <c r="B462" s="5"/>
      <c r="C462" s="5"/>
      <c r="D462" s="5"/>
      <c r="E462" s="5"/>
      <c r="F462" s="5"/>
      <c r="G462" s="5"/>
      <c r="H462" s="5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</row>
    <row r="463" spans="1:35" s="6" customFormat="1" ht="15">
      <c r="A463" s="5"/>
      <c r="B463" s="5"/>
      <c r="C463" s="5"/>
      <c r="D463" s="5"/>
      <c r="E463" s="5"/>
      <c r="F463" s="5"/>
      <c r="G463" s="5"/>
      <c r="H463" s="5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</row>
    <row r="464" spans="1:35" s="6" customFormat="1" ht="15">
      <c r="A464" s="5"/>
      <c r="B464" s="5"/>
      <c r="C464" s="5"/>
      <c r="D464" s="5"/>
      <c r="E464" s="5"/>
      <c r="F464" s="5"/>
      <c r="G464" s="5"/>
      <c r="H464" s="5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</row>
    <row r="465" spans="1:35" s="6" customFormat="1" ht="15">
      <c r="A465" s="5"/>
      <c r="B465" s="5"/>
      <c r="C465" s="5"/>
      <c r="D465" s="5"/>
      <c r="E465" s="5"/>
      <c r="F465" s="5"/>
      <c r="G465" s="5"/>
      <c r="H465" s="5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</row>
    <row r="466" spans="1:35" s="6" customFormat="1" ht="15">
      <c r="A466" s="5"/>
      <c r="B466" s="5"/>
      <c r="C466" s="5"/>
      <c r="D466" s="5"/>
      <c r="E466" s="5"/>
      <c r="F466" s="5"/>
      <c r="G466" s="5"/>
      <c r="H466" s="50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</row>
    <row r="467" spans="1:35" s="6" customFormat="1" ht="15">
      <c r="A467" s="5"/>
      <c r="B467" s="5"/>
      <c r="C467" s="5"/>
      <c r="D467" s="5"/>
      <c r="E467" s="5"/>
      <c r="F467" s="5"/>
      <c r="G467" s="5"/>
      <c r="H467" s="50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</row>
    <row r="468" spans="1:35" s="6" customFormat="1" ht="15">
      <c r="A468" s="5"/>
      <c r="B468" s="5"/>
      <c r="C468" s="5"/>
      <c r="D468" s="5"/>
      <c r="E468" s="5"/>
      <c r="F468" s="5"/>
      <c r="G468" s="5"/>
      <c r="H468" s="50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</row>
    <row r="469" spans="1:35" s="6" customFormat="1" ht="15">
      <c r="A469" s="5"/>
      <c r="B469" s="5"/>
      <c r="C469" s="5"/>
      <c r="D469" s="5"/>
      <c r="E469" s="5"/>
      <c r="F469" s="5"/>
      <c r="G469" s="5"/>
      <c r="H469" s="50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</row>
    <row r="470" spans="1:35" s="6" customFormat="1" ht="15">
      <c r="A470" s="5"/>
      <c r="B470" s="5"/>
      <c r="C470" s="5"/>
      <c r="D470" s="5"/>
      <c r="E470" s="5"/>
      <c r="F470" s="5"/>
      <c r="G470" s="5"/>
      <c r="H470" s="50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</row>
    <row r="471" spans="1:35" s="6" customFormat="1" ht="15">
      <c r="A471" s="5"/>
      <c r="B471" s="5"/>
      <c r="C471" s="5"/>
      <c r="D471" s="5"/>
      <c r="E471" s="5"/>
      <c r="F471" s="5"/>
      <c r="G471" s="5"/>
      <c r="H471" s="5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</row>
    <row r="472" spans="1:35" s="6" customFormat="1" ht="15">
      <c r="A472" s="5"/>
      <c r="B472" s="5"/>
      <c r="C472" s="5"/>
      <c r="D472" s="5"/>
      <c r="E472" s="5"/>
      <c r="F472" s="5"/>
      <c r="G472" s="5"/>
      <c r="H472" s="50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</row>
    <row r="473" spans="1:35" s="6" customFormat="1" ht="15">
      <c r="A473" s="5"/>
      <c r="B473" s="5"/>
      <c r="C473" s="5"/>
      <c r="D473" s="5"/>
      <c r="E473" s="5"/>
      <c r="F473" s="5"/>
      <c r="G473" s="5"/>
      <c r="H473" s="5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</row>
    <row r="474" spans="1:35" s="6" customFormat="1" ht="15">
      <c r="A474" s="5"/>
      <c r="B474" s="5"/>
      <c r="C474" s="5"/>
      <c r="D474" s="5"/>
      <c r="E474" s="5"/>
      <c r="F474" s="5"/>
      <c r="G474" s="5"/>
      <c r="H474" s="50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</row>
    <row r="475" spans="1:35" s="6" customFormat="1" ht="15">
      <c r="A475" s="5"/>
      <c r="B475" s="5"/>
      <c r="C475" s="5"/>
      <c r="D475" s="5"/>
      <c r="E475" s="5"/>
      <c r="F475" s="5"/>
      <c r="G475" s="5"/>
      <c r="H475" s="50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</row>
    <row r="476" spans="1:35" s="6" customFormat="1" ht="15">
      <c r="A476" s="5"/>
      <c r="B476" s="5"/>
      <c r="C476" s="5"/>
      <c r="D476" s="5"/>
      <c r="E476" s="5"/>
      <c r="F476" s="5"/>
      <c r="G476" s="5"/>
      <c r="H476" s="50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</row>
    <row r="477" spans="1:35" s="6" customFormat="1" ht="15">
      <c r="A477" s="5"/>
      <c r="B477" s="5"/>
      <c r="C477" s="5"/>
      <c r="D477" s="5"/>
      <c r="E477" s="5"/>
      <c r="F477" s="5"/>
      <c r="G477" s="5"/>
      <c r="H477" s="50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</row>
    <row r="478" spans="1:35" s="6" customFormat="1" ht="15">
      <c r="A478" s="5"/>
      <c r="B478" s="5"/>
      <c r="C478" s="5"/>
      <c r="D478" s="5"/>
      <c r="E478" s="5"/>
      <c r="F478" s="5"/>
      <c r="G478" s="5"/>
      <c r="H478" s="50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</row>
    <row r="479" spans="1:35" s="6" customFormat="1" ht="15">
      <c r="A479" s="5"/>
      <c r="B479" s="5"/>
      <c r="C479" s="5"/>
      <c r="D479" s="5"/>
      <c r="E479" s="5"/>
      <c r="F479" s="5"/>
      <c r="G479" s="5"/>
      <c r="H479" s="50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</row>
    <row r="480" spans="1:35" s="6" customFormat="1" ht="15">
      <c r="A480" s="5"/>
      <c r="B480" s="5"/>
      <c r="C480" s="5"/>
      <c r="D480" s="5"/>
      <c r="E480" s="5"/>
      <c r="F480" s="5"/>
      <c r="G480" s="5"/>
      <c r="H480" s="50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</row>
    <row r="481" spans="1:35" s="6" customFormat="1" ht="15">
      <c r="A481" s="5"/>
      <c r="B481" s="5"/>
      <c r="C481" s="5"/>
      <c r="D481" s="5"/>
      <c r="E481" s="5"/>
      <c r="F481" s="5"/>
      <c r="G481" s="5"/>
      <c r="H481" s="50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</row>
    <row r="482" spans="1:35" s="6" customFormat="1" ht="15">
      <c r="A482" s="5"/>
      <c r="B482" s="5"/>
      <c r="C482" s="5"/>
      <c r="D482" s="5"/>
      <c r="E482" s="5"/>
      <c r="F482" s="5"/>
      <c r="G482" s="5"/>
      <c r="H482" s="50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</row>
    <row r="483" spans="1:35" s="6" customFormat="1" ht="15">
      <c r="A483" s="5"/>
      <c r="B483" s="5"/>
      <c r="C483" s="5"/>
      <c r="D483" s="5"/>
      <c r="E483" s="5"/>
      <c r="F483" s="5"/>
      <c r="G483" s="5"/>
      <c r="H483" s="50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</row>
    <row r="484" spans="1:35" s="6" customFormat="1" ht="15">
      <c r="A484" s="5"/>
      <c r="B484" s="5"/>
      <c r="C484" s="5"/>
      <c r="D484" s="5"/>
      <c r="E484" s="5"/>
      <c r="F484" s="5"/>
      <c r="G484" s="5"/>
      <c r="H484" s="50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</row>
    <row r="485" spans="1:35" s="6" customFormat="1" ht="15">
      <c r="A485" s="5"/>
      <c r="B485" s="5"/>
      <c r="C485" s="5"/>
      <c r="D485" s="5"/>
      <c r="E485" s="5"/>
      <c r="F485" s="5"/>
      <c r="G485" s="5"/>
      <c r="H485" s="50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</row>
    <row r="486" spans="1:35" s="6" customFormat="1" ht="15">
      <c r="A486" s="5"/>
      <c r="B486" s="5"/>
      <c r="C486" s="5"/>
      <c r="D486" s="5"/>
      <c r="E486" s="5"/>
      <c r="F486" s="5"/>
      <c r="G486" s="5"/>
      <c r="H486" s="50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</row>
    <row r="487" spans="1:35" s="6" customFormat="1" ht="15">
      <c r="A487" s="5"/>
      <c r="B487" s="5"/>
      <c r="C487" s="5"/>
      <c r="D487" s="5"/>
      <c r="E487" s="5"/>
      <c r="F487" s="5"/>
      <c r="G487" s="5"/>
      <c r="H487" s="50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</row>
    <row r="488" spans="1:35" s="6" customFormat="1" ht="15">
      <c r="A488" s="5"/>
      <c r="B488" s="5"/>
      <c r="C488" s="5"/>
      <c r="D488" s="5"/>
      <c r="E488" s="5"/>
      <c r="F488" s="5"/>
      <c r="G488" s="5"/>
      <c r="H488" s="50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</row>
    <row r="489" spans="1:35" s="6" customFormat="1" ht="15">
      <c r="A489" s="5"/>
      <c r="B489" s="5"/>
      <c r="C489" s="5"/>
      <c r="D489" s="5"/>
      <c r="E489" s="5"/>
      <c r="F489" s="5"/>
      <c r="G489" s="5"/>
      <c r="H489" s="50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</row>
    <row r="490" spans="1:35" s="6" customFormat="1" ht="15">
      <c r="A490" s="5"/>
      <c r="B490" s="5"/>
      <c r="C490" s="5"/>
      <c r="D490" s="5"/>
      <c r="E490" s="5"/>
      <c r="F490" s="5"/>
      <c r="G490" s="5"/>
      <c r="H490" s="50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</row>
    <row r="491" spans="1:35" s="6" customFormat="1" ht="15">
      <c r="A491" s="5"/>
      <c r="B491" s="5"/>
      <c r="C491" s="5"/>
      <c r="D491" s="5"/>
      <c r="E491" s="5"/>
      <c r="F491" s="5"/>
      <c r="G491" s="5"/>
      <c r="H491" s="50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</row>
    <row r="492" spans="1:35" s="6" customFormat="1" ht="15">
      <c r="A492" s="5"/>
      <c r="B492" s="5"/>
      <c r="C492" s="5"/>
      <c r="D492" s="5"/>
      <c r="E492" s="5"/>
      <c r="F492" s="5"/>
      <c r="G492" s="5"/>
      <c r="H492" s="50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</row>
    <row r="493" spans="1:35" s="6" customFormat="1" ht="15">
      <c r="A493" s="5"/>
      <c r="B493" s="5"/>
      <c r="C493" s="5"/>
      <c r="D493" s="5"/>
      <c r="E493" s="5"/>
      <c r="F493" s="5"/>
      <c r="G493" s="5"/>
      <c r="H493" s="50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</row>
    <row r="494" spans="1:35" s="6" customFormat="1" ht="15">
      <c r="A494" s="5"/>
      <c r="B494" s="5"/>
      <c r="C494" s="5"/>
      <c r="D494" s="5"/>
      <c r="E494" s="5"/>
      <c r="F494" s="5"/>
      <c r="G494" s="5"/>
      <c r="H494" s="50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</row>
    <row r="495" spans="1:35" s="6" customFormat="1" ht="15">
      <c r="A495" s="5"/>
      <c r="B495" s="5"/>
      <c r="C495" s="5"/>
      <c r="D495" s="5"/>
      <c r="E495" s="5"/>
      <c r="F495" s="5"/>
      <c r="G495" s="5"/>
      <c r="H495" s="50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</row>
    <row r="496" spans="1:35" s="6" customFormat="1" ht="15">
      <c r="A496" s="5"/>
      <c r="B496" s="5"/>
      <c r="C496" s="5"/>
      <c r="D496" s="5"/>
      <c r="E496" s="5"/>
      <c r="F496" s="5"/>
      <c r="G496" s="5"/>
      <c r="H496" s="50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</row>
    <row r="497" spans="1:35" s="6" customFormat="1" ht="15">
      <c r="A497" s="5"/>
      <c r="B497" s="5"/>
      <c r="C497" s="5"/>
      <c r="D497" s="5"/>
      <c r="E497" s="5"/>
      <c r="F497" s="5"/>
      <c r="G497" s="5"/>
      <c r="H497" s="50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</row>
    <row r="498" spans="1:35" s="6" customFormat="1" ht="15">
      <c r="A498" s="5"/>
      <c r="B498" s="5"/>
      <c r="C498" s="5"/>
      <c r="D498" s="5"/>
      <c r="E498" s="5"/>
      <c r="F498" s="5"/>
      <c r="G498" s="5"/>
      <c r="H498" s="50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</row>
    <row r="499" spans="1:35" s="6" customFormat="1" ht="15">
      <c r="A499" s="5"/>
      <c r="B499" s="5"/>
      <c r="C499" s="5"/>
      <c r="D499" s="5"/>
      <c r="E499" s="5"/>
      <c r="F499" s="5"/>
      <c r="G499" s="5"/>
      <c r="H499" s="50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</row>
    <row r="500" spans="1:35" s="6" customFormat="1" ht="15">
      <c r="A500" s="5"/>
      <c r="B500" s="5"/>
      <c r="C500" s="5"/>
      <c r="D500" s="5"/>
      <c r="E500" s="5"/>
      <c r="F500" s="5"/>
      <c r="G500" s="5"/>
      <c r="H500" s="50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</row>
    <row r="501" spans="1:35" s="6" customFormat="1" ht="15">
      <c r="A501" s="5"/>
      <c r="B501" s="5"/>
      <c r="C501" s="5"/>
      <c r="D501" s="5"/>
      <c r="E501" s="5"/>
      <c r="F501" s="5"/>
      <c r="G501" s="5"/>
      <c r="H501" s="50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</row>
    <row r="502" spans="1:35" s="6" customFormat="1" ht="15">
      <c r="A502" s="5"/>
      <c r="B502" s="5"/>
      <c r="C502" s="5"/>
      <c r="D502" s="5"/>
      <c r="E502" s="5"/>
      <c r="F502" s="5"/>
      <c r="G502" s="5"/>
      <c r="H502" s="50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</row>
    <row r="503" spans="1:35" s="6" customFormat="1" ht="15">
      <c r="A503" s="5"/>
      <c r="B503" s="5"/>
      <c r="C503" s="5"/>
      <c r="D503" s="5"/>
      <c r="E503" s="5"/>
      <c r="F503" s="5"/>
      <c r="G503" s="5"/>
      <c r="H503" s="50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</row>
    <row r="504" spans="1:35" s="6" customFormat="1" ht="15">
      <c r="A504" s="5"/>
      <c r="B504" s="5"/>
      <c r="C504" s="5"/>
      <c r="D504" s="5"/>
      <c r="E504" s="5"/>
      <c r="F504" s="5"/>
      <c r="G504" s="5"/>
      <c r="H504" s="5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</row>
    <row r="505" spans="1:35" s="6" customFormat="1" ht="15">
      <c r="A505" s="5"/>
      <c r="B505" s="5"/>
      <c r="C505" s="5"/>
      <c r="D505" s="5"/>
      <c r="E505" s="5"/>
      <c r="F505" s="5"/>
      <c r="G505" s="5"/>
      <c r="H505" s="50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</row>
    <row r="506" spans="1:35" s="6" customFormat="1" ht="15">
      <c r="A506" s="5"/>
      <c r="B506" s="5"/>
      <c r="C506" s="5"/>
      <c r="D506" s="5"/>
      <c r="E506" s="5"/>
      <c r="F506" s="5"/>
      <c r="G506" s="5"/>
      <c r="H506" s="50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</row>
    <row r="507" spans="1:35" s="6" customFormat="1" ht="15">
      <c r="A507" s="5"/>
      <c r="B507" s="5"/>
      <c r="C507" s="5"/>
      <c r="D507" s="5"/>
      <c r="E507" s="5"/>
      <c r="F507" s="5"/>
      <c r="G507" s="5"/>
      <c r="H507" s="50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</row>
    <row r="508" spans="1:35" s="6" customFormat="1" ht="15">
      <c r="A508" s="5"/>
      <c r="B508" s="5"/>
      <c r="C508" s="5"/>
      <c r="D508" s="5"/>
      <c r="E508" s="5"/>
      <c r="F508" s="5"/>
      <c r="G508" s="5"/>
      <c r="H508" s="50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</row>
    <row r="509" spans="1:35" s="6" customFormat="1" ht="15">
      <c r="A509" s="5"/>
      <c r="B509" s="5"/>
      <c r="C509" s="5"/>
      <c r="D509" s="5"/>
      <c r="E509" s="5"/>
      <c r="F509" s="5"/>
      <c r="G509" s="5"/>
      <c r="H509" s="50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</row>
    <row r="510" spans="1:35" s="6" customFormat="1" ht="15">
      <c r="A510" s="5"/>
      <c r="B510" s="5"/>
      <c r="C510" s="5"/>
      <c r="D510" s="5"/>
      <c r="E510" s="5"/>
      <c r="F510" s="5"/>
      <c r="G510" s="5"/>
      <c r="H510" s="50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</row>
    <row r="511" spans="1:35" s="6" customFormat="1" ht="15">
      <c r="A511" s="5"/>
      <c r="B511" s="5"/>
      <c r="C511" s="5"/>
      <c r="D511" s="5"/>
      <c r="E511" s="5"/>
      <c r="F511" s="5"/>
      <c r="G511" s="5"/>
      <c r="H511" s="50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</row>
    <row r="512" spans="1:35" s="6" customFormat="1" ht="15">
      <c r="A512" s="5"/>
      <c r="B512" s="5"/>
      <c r="C512" s="5"/>
      <c r="D512" s="5"/>
      <c r="E512" s="5"/>
      <c r="F512" s="5"/>
      <c r="G512" s="5"/>
      <c r="H512" s="50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</row>
    <row r="513" spans="1:35" s="6" customFormat="1" ht="15">
      <c r="A513" s="5"/>
      <c r="B513" s="5"/>
      <c r="C513" s="5"/>
      <c r="D513" s="5"/>
      <c r="E513" s="5"/>
      <c r="F513" s="5"/>
      <c r="G513" s="5"/>
      <c r="H513" s="50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</row>
    <row r="514" spans="1:35" s="6" customFormat="1" ht="15">
      <c r="A514" s="5"/>
      <c r="B514" s="5"/>
      <c r="C514" s="5"/>
      <c r="D514" s="5"/>
      <c r="E514" s="5"/>
      <c r="F514" s="5"/>
      <c r="G514" s="5"/>
      <c r="H514" s="50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</row>
    <row r="515" spans="1:35" s="6" customFormat="1" ht="15">
      <c r="A515" s="5"/>
      <c r="B515" s="5"/>
      <c r="C515" s="5"/>
      <c r="D515" s="5"/>
      <c r="E515" s="5"/>
      <c r="F515" s="5"/>
      <c r="G515" s="5"/>
      <c r="H515" s="50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</row>
    <row r="516" spans="1:35" s="6" customFormat="1" ht="15">
      <c r="A516" s="5"/>
      <c r="B516" s="5"/>
      <c r="C516" s="5"/>
      <c r="D516" s="5"/>
      <c r="E516" s="5"/>
      <c r="F516" s="5"/>
      <c r="G516" s="5"/>
      <c r="H516" s="50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</row>
    <row r="517" spans="1:35" s="6" customFormat="1" ht="15">
      <c r="A517" s="5"/>
      <c r="B517" s="5"/>
      <c r="C517" s="5"/>
      <c r="D517" s="5"/>
      <c r="E517" s="5"/>
      <c r="F517" s="5"/>
      <c r="G517" s="5"/>
      <c r="H517" s="50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</row>
    <row r="518" spans="1:35" s="6" customFormat="1" ht="15">
      <c r="A518" s="5"/>
      <c r="B518" s="5"/>
      <c r="C518" s="5"/>
      <c r="D518" s="5"/>
      <c r="E518" s="5"/>
      <c r="F518" s="5"/>
      <c r="G518" s="5"/>
      <c r="H518" s="50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</row>
    <row r="519" spans="1:35" s="6" customFormat="1" ht="15">
      <c r="A519" s="5"/>
      <c r="B519" s="5"/>
      <c r="C519" s="5"/>
      <c r="D519" s="5"/>
      <c r="E519" s="5"/>
      <c r="F519" s="5"/>
      <c r="G519" s="5"/>
      <c r="H519" s="50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</row>
    <row r="520" spans="1:35" s="6" customFormat="1" ht="15">
      <c r="A520" s="5"/>
      <c r="B520" s="5"/>
      <c r="C520" s="5"/>
      <c r="D520" s="5"/>
      <c r="E520" s="5"/>
      <c r="F520" s="5"/>
      <c r="G520" s="5"/>
      <c r="H520" s="50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</row>
    <row r="521" spans="1:35" s="6" customFormat="1" ht="15">
      <c r="A521" s="5"/>
      <c r="B521" s="5"/>
      <c r="C521" s="5"/>
      <c r="D521" s="5"/>
      <c r="E521" s="5"/>
      <c r="F521" s="5"/>
      <c r="G521" s="5"/>
      <c r="H521" s="50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</row>
    <row r="522" spans="1:35" s="6" customFormat="1" ht="15">
      <c r="A522" s="5"/>
      <c r="B522" s="5"/>
      <c r="C522" s="5"/>
      <c r="D522" s="5"/>
      <c r="E522" s="5"/>
      <c r="F522" s="5"/>
      <c r="G522" s="5"/>
      <c r="H522" s="50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</row>
    <row r="523" spans="1:35" s="6" customFormat="1" ht="15">
      <c r="A523" s="5"/>
      <c r="B523" s="5"/>
      <c r="C523" s="5"/>
      <c r="D523" s="5"/>
      <c r="E523" s="5"/>
      <c r="F523" s="5"/>
      <c r="G523" s="5"/>
      <c r="H523" s="50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</row>
    <row r="524" spans="1:35" s="6" customFormat="1" ht="15">
      <c r="A524" s="5"/>
      <c r="B524" s="5"/>
      <c r="C524" s="5"/>
      <c r="D524" s="5"/>
      <c r="E524" s="5"/>
      <c r="F524" s="5"/>
      <c r="G524" s="5"/>
      <c r="H524" s="50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</row>
    <row r="525" spans="1:35" s="6" customFormat="1" ht="15">
      <c r="A525" s="5"/>
      <c r="B525" s="5"/>
      <c r="C525" s="5"/>
      <c r="D525" s="5"/>
      <c r="E525" s="5"/>
      <c r="F525" s="5"/>
      <c r="G525" s="5"/>
      <c r="H525" s="50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</row>
    <row r="526" spans="1:35" s="6" customFormat="1" ht="15">
      <c r="A526" s="5"/>
      <c r="B526" s="5"/>
      <c r="C526" s="5"/>
      <c r="D526" s="5"/>
      <c r="E526" s="5"/>
      <c r="F526" s="5"/>
      <c r="G526" s="5"/>
      <c r="H526" s="50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</row>
    <row r="527" spans="1:35" s="6" customFormat="1" ht="15">
      <c r="A527" s="5"/>
      <c r="B527" s="5"/>
      <c r="C527" s="5"/>
      <c r="D527" s="5"/>
      <c r="E527" s="5"/>
      <c r="F527" s="5"/>
      <c r="G527" s="5"/>
      <c r="H527" s="50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</row>
    <row r="528" spans="1:35" s="6" customFormat="1" ht="15">
      <c r="A528" s="5"/>
      <c r="B528" s="5"/>
      <c r="C528" s="5"/>
      <c r="D528" s="5"/>
      <c r="E528" s="5"/>
      <c r="F528" s="5"/>
      <c r="G528" s="5"/>
      <c r="H528" s="50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</row>
    <row r="529" spans="1:35" s="6" customFormat="1" ht="15">
      <c r="A529" s="5"/>
      <c r="B529" s="5"/>
      <c r="C529" s="5"/>
      <c r="D529" s="5"/>
      <c r="E529" s="5"/>
      <c r="F529" s="5"/>
      <c r="G529" s="5"/>
      <c r="H529" s="50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</row>
    <row r="530" spans="1:35" s="6" customFormat="1" ht="15">
      <c r="A530" s="5"/>
      <c r="B530" s="5"/>
      <c r="C530" s="5"/>
      <c r="D530" s="5"/>
      <c r="E530" s="5"/>
      <c r="F530" s="5"/>
      <c r="G530" s="5"/>
      <c r="H530" s="50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</row>
    <row r="531" spans="1:35" s="6" customFormat="1" ht="15">
      <c r="A531" s="5"/>
      <c r="B531" s="5"/>
      <c r="C531" s="5"/>
      <c r="D531" s="5"/>
      <c r="E531" s="5"/>
      <c r="F531" s="5"/>
      <c r="G531" s="5"/>
      <c r="H531" s="50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</row>
    <row r="532" spans="1:35" s="6" customFormat="1" ht="15">
      <c r="A532" s="5"/>
      <c r="B532" s="5"/>
      <c r="C532" s="5"/>
      <c r="D532" s="5"/>
      <c r="E532" s="5"/>
      <c r="F532" s="5"/>
      <c r="G532" s="5"/>
      <c r="H532" s="50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</row>
    <row r="533" spans="1:35" s="6" customFormat="1" ht="15">
      <c r="A533" s="5"/>
      <c r="B533" s="5"/>
      <c r="C533" s="5"/>
      <c r="D533" s="5"/>
      <c r="E533" s="5"/>
      <c r="F533" s="5"/>
      <c r="G533" s="5"/>
      <c r="H533" s="50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</row>
    <row r="534" spans="1:35" s="6" customFormat="1" ht="15">
      <c r="A534" s="5"/>
      <c r="B534" s="5"/>
      <c r="C534" s="5"/>
      <c r="D534" s="5"/>
      <c r="E534" s="5"/>
      <c r="F534" s="5"/>
      <c r="G534" s="5"/>
      <c r="H534" s="50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</row>
    <row r="535" spans="1:35" s="6" customFormat="1" ht="15">
      <c r="A535" s="5"/>
      <c r="B535" s="5"/>
      <c r="C535" s="5"/>
      <c r="D535" s="5"/>
      <c r="E535" s="5"/>
      <c r="F535" s="5"/>
      <c r="G535" s="5"/>
      <c r="H535" s="50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</row>
    <row r="536" spans="1:35" s="6" customFormat="1" ht="15">
      <c r="A536" s="5"/>
      <c r="B536" s="5"/>
      <c r="C536" s="5"/>
      <c r="D536" s="5"/>
      <c r="E536" s="5"/>
      <c r="F536" s="5"/>
      <c r="G536" s="5"/>
      <c r="H536" s="50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</row>
    <row r="537" spans="1:35" s="6" customFormat="1" ht="15">
      <c r="A537" s="5"/>
      <c r="B537" s="5"/>
      <c r="C537" s="5"/>
      <c r="D537" s="5"/>
      <c r="E537" s="5"/>
      <c r="F537" s="5"/>
      <c r="G537" s="5"/>
      <c r="H537" s="50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</row>
    <row r="538" spans="1:35" s="6" customFormat="1" ht="15">
      <c r="A538" s="5"/>
      <c r="B538" s="5"/>
      <c r="C538" s="5"/>
      <c r="D538" s="5"/>
      <c r="E538" s="5"/>
      <c r="F538" s="5"/>
      <c r="G538" s="5"/>
      <c r="H538" s="50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</row>
    <row r="539" spans="1:35" s="6" customFormat="1" ht="15">
      <c r="A539" s="5"/>
      <c r="B539" s="5"/>
      <c r="C539" s="5"/>
      <c r="D539" s="5"/>
      <c r="E539" s="5"/>
      <c r="F539" s="5"/>
      <c r="G539" s="5"/>
      <c r="H539" s="50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</row>
    <row r="540" spans="1:35" s="6" customFormat="1" ht="15">
      <c r="A540" s="5"/>
      <c r="B540" s="5"/>
      <c r="C540" s="5"/>
      <c r="D540" s="5"/>
      <c r="E540" s="5"/>
      <c r="F540" s="5"/>
      <c r="G540" s="5"/>
      <c r="H540" s="50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</row>
    <row r="541" spans="1:35" s="6" customFormat="1" ht="15">
      <c r="A541" s="5"/>
      <c r="B541" s="5"/>
      <c r="C541" s="5"/>
      <c r="D541" s="5"/>
      <c r="E541" s="5"/>
      <c r="F541" s="5"/>
      <c r="G541" s="5"/>
      <c r="H541" s="50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</row>
    <row r="542" spans="1:35" s="6" customFormat="1" ht="15">
      <c r="A542" s="5"/>
      <c r="B542" s="5"/>
      <c r="C542" s="5"/>
      <c r="D542" s="5"/>
      <c r="E542" s="5"/>
      <c r="F542" s="5"/>
      <c r="G542" s="5"/>
      <c r="H542" s="50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</row>
    <row r="543" spans="1:35" s="6" customFormat="1" ht="15">
      <c r="A543" s="5"/>
      <c r="B543" s="5"/>
      <c r="C543" s="5"/>
      <c r="D543" s="5"/>
      <c r="E543" s="5"/>
      <c r="F543" s="5"/>
      <c r="G543" s="5"/>
      <c r="H543" s="50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</row>
    <row r="544" spans="1:35" s="6" customFormat="1" ht="15">
      <c r="A544" s="5"/>
      <c r="B544" s="5"/>
      <c r="C544" s="5"/>
      <c r="D544" s="5"/>
      <c r="E544" s="5"/>
      <c r="F544" s="5"/>
      <c r="G544" s="5"/>
      <c r="H544" s="50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</row>
    <row r="545" spans="1:35" s="6" customFormat="1" ht="15">
      <c r="A545" s="5"/>
      <c r="B545" s="5"/>
      <c r="C545" s="5"/>
      <c r="D545" s="5"/>
      <c r="E545" s="5"/>
      <c r="F545" s="5"/>
      <c r="G545" s="5"/>
      <c r="H545" s="50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</row>
    <row r="546" spans="1:35" s="6" customFormat="1" ht="15">
      <c r="A546" s="5"/>
      <c r="B546" s="5"/>
      <c r="C546" s="5"/>
      <c r="D546" s="5"/>
      <c r="E546" s="5"/>
      <c r="F546" s="5"/>
      <c r="G546" s="5"/>
      <c r="H546" s="50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</row>
    <row r="547" spans="1:35" s="6" customFormat="1" ht="15">
      <c r="A547" s="5"/>
      <c r="B547" s="5"/>
      <c r="C547" s="5"/>
      <c r="D547" s="5"/>
      <c r="E547" s="5"/>
      <c r="F547" s="5"/>
      <c r="G547" s="5"/>
      <c r="H547" s="50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</row>
    <row r="548" spans="1:35" s="6" customFormat="1" ht="15">
      <c r="A548" s="5"/>
      <c r="B548" s="5"/>
      <c r="C548" s="5"/>
      <c r="D548" s="5"/>
      <c r="E548" s="5"/>
      <c r="F548" s="5"/>
      <c r="G548" s="5"/>
      <c r="H548" s="50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</row>
    <row r="549" spans="1:35" s="6" customFormat="1" ht="15">
      <c r="A549" s="5"/>
      <c r="B549" s="5"/>
      <c r="C549" s="5"/>
      <c r="D549" s="5"/>
      <c r="E549" s="5"/>
      <c r="F549" s="5"/>
      <c r="G549" s="5"/>
      <c r="H549" s="50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</row>
    <row r="550" spans="1:35" s="6" customFormat="1" ht="15">
      <c r="A550" s="5"/>
      <c r="B550" s="5"/>
      <c r="C550" s="5"/>
      <c r="D550" s="5"/>
      <c r="E550" s="5"/>
      <c r="F550" s="5"/>
      <c r="G550" s="5"/>
      <c r="H550" s="50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</row>
    <row r="551" spans="1:35" s="6" customFormat="1" ht="15">
      <c r="A551" s="5"/>
      <c r="B551" s="5"/>
      <c r="C551" s="5"/>
      <c r="D551" s="5"/>
      <c r="E551" s="5"/>
      <c r="F551" s="5"/>
      <c r="G551" s="5"/>
      <c r="H551" s="50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</row>
    <row r="552" spans="1:35" s="6" customFormat="1" ht="15">
      <c r="A552" s="5"/>
      <c r="B552" s="5"/>
      <c r="C552" s="5"/>
      <c r="D552" s="5"/>
      <c r="E552" s="5"/>
      <c r="F552" s="5"/>
      <c r="G552" s="5"/>
      <c r="H552" s="50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</row>
    <row r="553" spans="1:35" s="6" customFormat="1" ht="15">
      <c r="A553" s="5"/>
      <c r="B553" s="5"/>
      <c r="C553" s="5"/>
      <c r="D553" s="5"/>
      <c r="E553" s="5"/>
      <c r="F553" s="5"/>
      <c r="G553" s="5"/>
      <c r="H553" s="50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</row>
    <row r="554" spans="1:35" s="6" customFormat="1" ht="15">
      <c r="A554" s="5"/>
      <c r="B554" s="5"/>
      <c r="C554" s="5"/>
      <c r="D554" s="5"/>
      <c r="E554" s="5"/>
      <c r="F554" s="5"/>
      <c r="G554" s="5"/>
      <c r="H554" s="50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</row>
    <row r="555" spans="1:35" s="6" customFormat="1" ht="15">
      <c r="A555" s="5"/>
      <c r="B555" s="5"/>
      <c r="C555" s="5"/>
      <c r="D555" s="5"/>
      <c r="E555" s="5"/>
      <c r="F555" s="5"/>
      <c r="G555" s="5"/>
      <c r="H555" s="50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</row>
    <row r="556" spans="1:35" s="6" customFormat="1" ht="15">
      <c r="A556" s="5"/>
      <c r="B556" s="5"/>
      <c r="C556" s="5"/>
      <c r="D556" s="5"/>
      <c r="E556" s="5"/>
      <c r="F556" s="5"/>
      <c r="G556" s="5"/>
      <c r="H556" s="50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</row>
    <row r="557" spans="1:35" s="6" customFormat="1" ht="15">
      <c r="A557" s="5"/>
      <c r="B557" s="5"/>
      <c r="C557" s="5"/>
      <c r="D557" s="5"/>
      <c r="E557" s="5"/>
      <c r="F557" s="5"/>
      <c r="G557" s="5"/>
      <c r="H557" s="50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</row>
    <row r="558" spans="1:35" s="6" customFormat="1" ht="15">
      <c r="A558" s="5"/>
      <c r="B558" s="5"/>
      <c r="C558" s="5"/>
      <c r="D558" s="5"/>
      <c r="E558" s="5"/>
      <c r="F558" s="5"/>
      <c r="G558" s="5"/>
      <c r="H558" s="50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</row>
    <row r="559" spans="1:35" s="6" customFormat="1" ht="15">
      <c r="A559" s="5"/>
      <c r="B559" s="5"/>
      <c r="C559" s="5"/>
      <c r="D559" s="5"/>
      <c r="E559" s="5"/>
      <c r="F559" s="5"/>
      <c r="G559" s="5"/>
      <c r="H559" s="50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</row>
    <row r="560" spans="1:35" s="6" customFormat="1" ht="15">
      <c r="A560" s="5"/>
      <c r="B560" s="5"/>
      <c r="C560" s="5"/>
      <c r="D560" s="5"/>
      <c r="E560" s="5"/>
      <c r="F560" s="5"/>
      <c r="G560" s="5"/>
      <c r="H560" s="50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</row>
    <row r="561" spans="1:35" s="6" customFormat="1" ht="15">
      <c r="A561" s="5"/>
      <c r="B561" s="5"/>
      <c r="C561" s="5"/>
      <c r="D561" s="5"/>
      <c r="E561" s="5"/>
      <c r="F561" s="5"/>
      <c r="G561" s="5"/>
      <c r="H561" s="50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</row>
    <row r="562" spans="1:35" s="6" customFormat="1" ht="15">
      <c r="A562" s="5"/>
      <c r="B562" s="5"/>
      <c r="C562" s="5"/>
      <c r="D562" s="5"/>
      <c r="E562" s="5"/>
      <c r="F562" s="5"/>
      <c r="G562" s="5"/>
      <c r="H562" s="50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</row>
    <row r="563" spans="1:35" s="6" customFormat="1" ht="15">
      <c r="A563" s="5"/>
      <c r="B563" s="5"/>
      <c r="C563" s="5"/>
      <c r="D563" s="5"/>
      <c r="E563" s="5"/>
      <c r="F563" s="5"/>
      <c r="G563" s="5"/>
      <c r="H563" s="50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</row>
    <row r="564" spans="1:35" s="6" customFormat="1" ht="15">
      <c r="A564" s="5"/>
      <c r="B564" s="5"/>
      <c r="C564" s="5"/>
      <c r="D564" s="5"/>
      <c r="E564" s="5"/>
      <c r="F564" s="5"/>
      <c r="G564" s="5"/>
      <c r="H564" s="50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</row>
    <row r="565" spans="1:35" s="6" customFormat="1" ht="15">
      <c r="A565" s="5"/>
      <c r="B565" s="5"/>
      <c r="C565" s="5"/>
      <c r="D565" s="5"/>
      <c r="E565" s="5"/>
      <c r="F565" s="5"/>
      <c r="G565" s="5"/>
      <c r="H565" s="50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</row>
    <row r="566" spans="1:35" s="6" customFormat="1" ht="15">
      <c r="A566" s="5"/>
      <c r="B566" s="5"/>
      <c r="C566" s="5"/>
      <c r="D566" s="5"/>
      <c r="E566" s="5"/>
      <c r="F566" s="5"/>
      <c r="G566" s="5"/>
      <c r="H566" s="50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</row>
    <row r="567" spans="1:35" s="6" customFormat="1" ht="15">
      <c r="A567" s="5"/>
      <c r="B567" s="5"/>
      <c r="C567" s="5"/>
      <c r="D567" s="5"/>
      <c r="E567" s="5"/>
      <c r="F567" s="5"/>
      <c r="G567" s="5"/>
      <c r="H567" s="50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</row>
    <row r="568" spans="1:35" s="6" customFormat="1" ht="15">
      <c r="A568" s="5"/>
      <c r="B568" s="5"/>
      <c r="C568" s="5"/>
      <c r="D568" s="5"/>
      <c r="E568" s="5"/>
      <c r="F568" s="5"/>
      <c r="G568" s="5"/>
      <c r="H568" s="50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</row>
    <row r="569" spans="1:35" s="6" customFormat="1" ht="15">
      <c r="A569" s="5"/>
      <c r="B569" s="5"/>
      <c r="C569" s="5"/>
      <c r="D569" s="5"/>
      <c r="E569" s="5"/>
      <c r="F569" s="5"/>
      <c r="G569" s="5"/>
      <c r="H569" s="50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</row>
    <row r="570" spans="1:35" s="6" customFormat="1" ht="15">
      <c r="A570" s="5"/>
      <c r="B570" s="5"/>
      <c r="C570" s="5"/>
      <c r="D570" s="5"/>
      <c r="E570" s="5"/>
      <c r="F570" s="5"/>
      <c r="G570" s="5"/>
      <c r="H570" s="50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</row>
    <row r="571" spans="1:35" s="6" customFormat="1" ht="15">
      <c r="A571" s="5"/>
      <c r="B571" s="5"/>
      <c r="C571" s="5"/>
      <c r="D571" s="5"/>
      <c r="E571" s="5"/>
      <c r="F571" s="5"/>
      <c r="G571" s="5"/>
      <c r="H571" s="50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</row>
    <row r="572" spans="1:35" s="6" customFormat="1" ht="15">
      <c r="A572" s="5"/>
      <c r="B572" s="5"/>
      <c r="C572" s="5"/>
      <c r="D572" s="5"/>
      <c r="E572" s="5"/>
      <c r="F572" s="5"/>
      <c r="G572" s="5"/>
      <c r="H572" s="50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</row>
    <row r="573" spans="1:35" s="6" customFormat="1" ht="15">
      <c r="A573" s="5"/>
      <c r="B573" s="5"/>
      <c r="C573" s="5"/>
      <c r="D573" s="5"/>
      <c r="E573" s="5"/>
      <c r="F573" s="5"/>
      <c r="G573" s="5"/>
      <c r="H573" s="50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</row>
    <row r="574" spans="1:35" s="6" customFormat="1" ht="15">
      <c r="A574" s="5"/>
      <c r="B574" s="5"/>
      <c r="C574" s="5"/>
      <c r="D574" s="5"/>
      <c r="E574" s="5"/>
      <c r="F574" s="5"/>
      <c r="G574" s="5"/>
      <c r="H574" s="50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</row>
    <row r="575" spans="1:35" s="6" customFormat="1" ht="15">
      <c r="A575" s="5"/>
      <c r="B575" s="5"/>
      <c r="C575" s="5"/>
      <c r="D575" s="5"/>
      <c r="E575" s="5"/>
      <c r="F575" s="5"/>
      <c r="G575" s="5"/>
      <c r="H575" s="50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</row>
    <row r="576" spans="1:35" s="6" customFormat="1" ht="15">
      <c r="A576" s="5"/>
      <c r="B576" s="5"/>
      <c r="C576" s="5"/>
      <c r="D576" s="5"/>
      <c r="E576" s="5"/>
      <c r="F576" s="5"/>
      <c r="G576" s="5"/>
      <c r="H576" s="50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</row>
    <row r="577" spans="1:35" s="6" customFormat="1" ht="15">
      <c r="A577" s="5"/>
      <c r="B577" s="5"/>
      <c r="C577" s="5"/>
      <c r="D577" s="5"/>
      <c r="E577" s="5"/>
      <c r="F577" s="5"/>
      <c r="G577" s="5"/>
      <c r="H577" s="50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</row>
    <row r="578" spans="1:35" s="6" customFormat="1" ht="15">
      <c r="A578" s="5"/>
      <c r="B578" s="5"/>
      <c r="C578" s="5"/>
      <c r="D578" s="5"/>
      <c r="E578" s="5"/>
      <c r="F578" s="5"/>
      <c r="G578" s="5"/>
      <c r="H578" s="50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</row>
    <row r="579" spans="1:35" s="6" customFormat="1" ht="15">
      <c r="A579" s="5"/>
      <c r="B579" s="5"/>
      <c r="C579" s="5"/>
      <c r="D579" s="5"/>
      <c r="E579" s="5"/>
      <c r="F579" s="5"/>
      <c r="G579" s="5"/>
      <c r="H579" s="50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</row>
    <row r="580" spans="1:35" s="6" customFormat="1" ht="15">
      <c r="A580" s="5"/>
      <c r="B580" s="5"/>
      <c r="C580" s="5"/>
      <c r="D580" s="5"/>
      <c r="E580" s="5"/>
      <c r="F580" s="5"/>
      <c r="G580" s="5"/>
      <c r="H580" s="50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</row>
    <row r="581" spans="1:35" s="6" customFormat="1" ht="15">
      <c r="A581" s="5"/>
      <c r="B581" s="5"/>
      <c r="C581" s="5"/>
      <c r="D581" s="5"/>
      <c r="E581" s="5"/>
      <c r="F581" s="5"/>
      <c r="G581" s="5"/>
      <c r="H581" s="50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</row>
    <row r="582" spans="1:35" s="6" customFormat="1" ht="15">
      <c r="A582" s="5"/>
      <c r="B582" s="5"/>
      <c r="C582" s="5"/>
      <c r="D582" s="5"/>
      <c r="E582" s="5"/>
      <c r="F582" s="5"/>
      <c r="G582" s="5"/>
      <c r="H582" s="50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</row>
    <row r="583" spans="1:35" s="6" customFormat="1" ht="15">
      <c r="A583" s="5"/>
      <c r="B583" s="5"/>
      <c r="C583" s="5"/>
      <c r="D583" s="5"/>
      <c r="E583" s="5"/>
      <c r="F583" s="5"/>
      <c r="G583" s="5"/>
      <c r="H583" s="50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</row>
    <row r="584" spans="1:35" s="6" customFormat="1" ht="15">
      <c r="A584" s="5"/>
      <c r="B584" s="5"/>
      <c r="C584" s="5"/>
      <c r="D584" s="5"/>
      <c r="E584" s="5"/>
      <c r="F584" s="5"/>
      <c r="G584" s="5"/>
      <c r="H584" s="50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</row>
    <row r="585" spans="1:35" s="6" customFormat="1" ht="15">
      <c r="A585" s="5"/>
      <c r="B585" s="5"/>
      <c r="C585" s="5"/>
      <c r="D585" s="5"/>
      <c r="E585" s="5"/>
      <c r="F585" s="5"/>
      <c r="G585" s="5"/>
      <c r="H585" s="50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</row>
    <row r="586" spans="1:35" s="6" customFormat="1" ht="15">
      <c r="A586" s="5"/>
      <c r="B586" s="5"/>
      <c r="C586" s="5"/>
      <c r="D586" s="5"/>
      <c r="E586" s="5"/>
      <c r="F586" s="5"/>
      <c r="G586" s="5"/>
      <c r="H586" s="50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</row>
    <row r="587" spans="1:35" s="6" customFormat="1" ht="15">
      <c r="A587" s="5"/>
      <c r="B587" s="5"/>
      <c r="C587" s="5"/>
      <c r="D587" s="5"/>
      <c r="E587" s="5"/>
      <c r="F587" s="5"/>
      <c r="G587" s="5"/>
      <c r="H587" s="50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</row>
    <row r="588" spans="1:35" s="6" customFormat="1" ht="15">
      <c r="A588" s="5"/>
      <c r="B588" s="5"/>
      <c r="C588" s="5"/>
      <c r="D588" s="5"/>
      <c r="E588" s="5"/>
      <c r="F588" s="5"/>
      <c r="G588" s="5"/>
      <c r="H588" s="50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</row>
    <row r="589" spans="1:35" s="6" customFormat="1" ht="15">
      <c r="A589" s="5"/>
      <c r="B589" s="5"/>
      <c r="C589" s="5"/>
      <c r="D589" s="5"/>
      <c r="E589" s="5"/>
      <c r="F589" s="5"/>
      <c r="G589" s="5"/>
      <c r="H589" s="50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</row>
    <row r="590" spans="1:35" s="6" customFormat="1" ht="15">
      <c r="A590" s="5"/>
      <c r="B590" s="5"/>
      <c r="C590" s="5"/>
      <c r="D590" s="5"/>
      <c r="E590" s="5"/>
      <c r="F590" s="5"/>
      <c r="G590" s="5"/>
      <c r="H590" s="50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</row>
    <row r="591" spans="1:35" s="6" customFormat="1" ht="15">
      <c r="A591" s="5"/>
      <c r="B591" s="5"/>
      <c r="C591" s="5"/>
      <c r="D591" s="5"/>
      <c r="E591" s="5"/>
      <c r="F591" s="5"/>
      <c r="G591" s="5"/>
      <c r="H591" s="50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</row>
    <row r="592" spans="1:35" s="6" customFormat="1" ht="15">
      <c r="A592" s="5"/>
      <c r="B592" s="5"/>
      <c r="C592" s="5"/>
      <c r="D592" s="5"/>
      <c r="E592" s="5"/>
      <c r="F592" s="5"/>
      <c r="G592" s="5"/>
      <c r="H592" s="50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</row>
    <row r="593" spans="1:35" s="6" customFormat="1" ht="15">
      <c r="A593" s="5"/>
      <c r="B593" s="5"/>
      <c r="C593" s="5"/>
      <c r="D593" s="5"/>
      <c r="E593" s="5"/>
      <c r="F593" s="5"/>
      <c r="G593" s="5"/>
      <c r="H593" s="50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</row>
    <row r="594" spans="1:35" s="6" customFormat="1" ht="15">
      <c r="A594" s="5"/>
      <c r="B594" s="5"/>
      <c r="C594" s="5"/>
      <c r="D594" s="5"/>
      <c r="E594" s="5"/>
      <c r="F594" s="5"/>
      <c r="G594" s="5"/>
      <c r="H594" s="50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</row>
    <row r="595" spans="1:35" s="6" customFormat="1" ht="15">
      <c r="A595" s="5"/>
      <c r="B595" s="5"/>
      <c r="C595" s="5"/>
      <c r="D595" s="5"/>
      <c r="E595" s="5"/>
      <c r="F595" s="5"/>
      <c r="G595" s="5"/>
      <c r="H595" s="50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</row>
    <row r="596" spans="1:35" s="6" customFormat="1" ht="15">
      <c r="A596" s="5"/>
      <c r="B596" s="5"/>
      <c r="C596" s="5"/>
      <c r="D596" s="5"/>
      <c r="E596" s="5"/>
      <c r="F596" s="5"/>
      <c r="G596" s="5"/>
      <c r="H596" s="50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</row>
    <row r="597" spans="1:35" s="6" customFormat="1" ht="15">
      <c r="A597" s="5"/>
      <c r="B597" s="5"/>
      <c r="C597" s="5"/>
      <c r="D597" s="5"/>
      <c r="E597" s="5"/>
      <c r="F597" s="5"/>
      <c r="G597" s="5"/>
      <c r="H597" s="50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</row>
    <row r="598" spans="1:35" s="6" customFormat="1" ht="15">
      <c r="A598" s="5"/>
      <c r="B598" s="5"/>
      <c r="C598" s="5"/>
      <c r="D598" s="5"/>
      <c r="E598" s="5"/>
      <c r="F598" s="5"/>
      <c r="G598" s="5"/>
      <c r="H598" s="50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</row>
    <row r="599" spans="1:35" s="6" customFormat="1" ht="15">
      <c r="A599" s="5"/>
      <c r="B599" s="5"/>
      <c r="C599" s="5"/>
      <c r="D599" s="5"/>
      <c r="E599" s="5"/>
      <c r="F599" s="5"/>
      <c r="G599" s="5"/>
      <c r="H599" s="50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</row>
    <row r="600" spans="1:35" s="6" customFormat="1" ht="15">
      <c r="A600" s="5"/>
      <c r="B600" s="5"/>
      <c r="C600" s="5"/>
      <c r="D600" s="5"/>
      <c r="E600" s="5"/>
      <c r="F600" s="5"/>
      <c r="G600" s="5"/>
      <c r="H600" s="50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</row>
    <row r="601" spans="1:35" s="6" customFormat="1" ht="15">
      <c r="A601" s="5"/>
      <c r="B601" s="5"/>
      <c r="C601" s="5"/>
      <c r="D601" s="5"/>
      <c r="E601" s="5"/>
      <c r="F601" s="5"/>
      <c r="G601" s="5"/>
      <c r="H601" s="50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</row>
    <row r="602" spans="1:35" s="6" customFormat="1" ht="15">
      <c r="A602" s="5"/>
      <c r="B602" s="5"/>
      <c r="C602" s="5"/>
      <c r="D602" s="5"/>
      <c r="E602" s="5"/>
      <c r="F602" s="5"/>
      <c r="G602" s="5"/>
      <c r="H602" s="50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</row>
    <row r="603" spans="1:35" s="6" customFormat="1" ht="15">
      <c r="A603" s="5"/>
      <c r="B603" s="5"/>
      <c r="C603" s="5"/>
      <c r="D603" s="5"/>
      <c r="E603" s="5"/>
      <c r="F603" s="5"/>
      <c r="G603" s="5"/>
      <c r="H603" s="50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</row>
    <row r="604" spans="1:35" s="6" customFormat="1" ht="15">
      <c r="A604" s="5"/>
      <c r="B604" s="5"/>
      <c r="C604" s="5"/>
      <c r="D604" s="5"/>
      <c r="E604" s="5"/>
      <c r="F604" s="5"/>
      <c r="G604" s="5"/>
      <c r="H604" s="50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</row>
    <row r="605" spans="1:35" s="6" customFormat="1" ht="15">
      <c r="A605" s="5"/>
      <c r="B605" s="5"/>
      <c r="C605" s="5"/>
      <c r="D605" s="5"/>
      <c r="E605" s="5"/>
      <c r="F605" s="5"/>
      <c r="G605" s="5"/>
      <c r="H605" s="50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</row>
    <row r="606" spans="1:35" s="6" customFormat="1" ht="15">
      <c r="A606" s="5"/>
      <c r="B606" s="5"/>
      <c r="C606" s="5"/>
      <c r="D606" s="5"/>
      <c r="E606" s="5"/>
      <c r="F606" s="5"/>
      <c r="G606" s="5"/>
      <c r="H606" s="50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</row>
    <row r="607" spans="1:35" s="6" customFormat="1" ht="15">
      <c r="A607" s="5"/>
      <c r="B607" s="5"/>
      <c r="C607" s="5"/>
      <c r="D607" s="5"/>
      <c r="E607" s="5"/>
      <c r="F607" s="5"/>
      <c r="G607" s="5"/>
      <c r="H607" s="50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</row>
    <row r="608" spans="1:35" s="6" customFormat="1" ht="15">
      <c r="A608" s="5"/>
      <c r="B608" s="5"/>
      <c r="C608" s="5"/>
      <c r="D608" s="5"/>
      <c r="E608" s="5"/>
      <c r="F608" s="5"/>
      <c r="G608" s="5"/>
      <c r="H608" s="50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</row>
    <row r="609" spans="1:35" s="6" customFormat="1" ht="15">
      <c r="A609" s="5"/>
      <c r="B609" s="5"/>
      <c r="C609" s="5"/>
      <c r="D609" s="5"/>
      <c r="E609" s="5"/>
      <c r="F609" s="5"/>
      <c r="G609" s="5"/>
      <c r="H609" s="50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</row>
    <row r="610" spans="1:35" s="6" customFormat="1" ht="15">
      <c r="A610" s="5"/>
      <c r="B610" s="5"/>
      <c r="C610" s="5"/>
      <c r="D610" s="5"/>
      <c r="E610" s="5"/>
      <c r="F610" s="5"/>
      <c r="G610" s="5"/>
      <c r="H610" s="50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</row>
    <row r="611" spans="1:35" s="6" customFormat="1" ht="15">
      <c r="A611" s="5"/>
      <c r="B611" s="5"/>
      <c r="C611" s="5"/>
      <c r="D611" s="5"/>
      <c r="E611" s="5"/>
      <c r="F611" s="5"/>
      <c r="G611" s="5"/>
      <c r="H611" s="50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</row>
    <row r="612" spans="1:35" s="6" customFormat="1" ht="15">
      <c r="A612" s="5"/>
      <c r="B612" s="5"/>
      <c r="C612" s="5"/>
      <c r="D612" s="5"/>
      <c r="E612" s="5"/>
      <c r="F612" s="5"/>
      <c r="G612" s="5"/>
      <c r="H612" s="50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</row>
    <row r="613" spans="1:35" s="6" customFormat="1" ht="15">
      <c r="A613" s="5"/>
      <c r="B613" s="5"/>
      <c r="C613" s="5"/>
      <c r="D613" s="5"/>
      <c r="E613" s="5"/>
      <c r="F613" s="5"/>
      <c r="G613" s="5"/>
      <c r="H613" s="50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</row>
    <row r="614" spans="1:35" s="6" customFormat="1" ht="15">
      <c r="A614" s="5"/>
      <c r="B614" s="5"/>
      <c r="C614" s="5"/>
      <c r="D614" s="5"/>
      <c r="E614" s="5"/>
      <c r="F614" s="5"/>
      <c r="G614" s="5"/>
      <c r="H614" s="50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</row>
    <row r="615" spans="1:35" s="6" customFormat="1" ht="15">
      <c r="A615" s="5"/>
      <c r="B615" s="5"/>
      <c r="C615" s="5"/>
      <c r="D615" s="5"/>
      <c r="E615" s="5"/>
      <c r="F615" s="5"/>
      <c r="G615" s="5"/>
      <c r="H615" s="50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</row>
    <row r="616" spans="1:35" s="6" customFormat="1" ht="15">
      <c r="A616" s="5"/>
      <c r="B616" s="5"/>
      <c r="C616" s="5"/>
      <c r="D616" s="5"/>
      <c r="E616" s="5"/>
      <c r="F616" s="5"/>
      <c r="G616" s="5"/>
      <c r="H616" s="50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</row>
    <row r="617" spans="1:35" s="6" customFormat="1" ht="15">
      <c r="A617" s="5"/>
      <c r="B617" s="5"/>
      <c r="C617" s="5"/>
      <c r="D617" s="5"/>
      <c r="E617" s="5"/>
      <c r="F617" s="5"/>
      <c r="G617" s="5"/>
      <c r="H617" s="50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</row>
    <row r="618" spans="1:35" s="6" customFormat="1" ht="15">
      <c r="A618" s="5"/>
      <c r="B618" s="5"/>
      <c r="C618" s="5"/>
      <c r="D618" s="5"/>
      <c r="E618" s="5"/>
      <c r="F618" s="5"/>
      <c r="G618" s="5"/>
      <c r="H618" s="50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</row>
    <row r="619" spans="1:35" s="6" customFormat="1" ht="15">
      <c r="A619" s="5"/>
      <c r="B619" s="5"/>
      <c r="C619" s="5"/>
      <c r="D619" s="5"/>
      <c r="E619" s="5"/>
      <c r="F619" s="5"/>
      <c r="G619" s="5"/>
      <c r="H619" s="50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</row>
    <row r="620" spans="1:35" s="6" customFormat="1" ht="15">
      <c r="A620" s="5"/>
      <c r="B620" s="5"/>
      <c r="C620" s="5"/>
      <c r="D620" s="5"/>
      <c r="E620" s="5"/>
      <c r="F620" s="5"/>
      <c r="G620" s="5"/>
      <c r="H620" s="50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</row>
    <row r="621" spans="1:35" s="6" customFormat="1" ht="15">
      <c r="A621" s="5"/>
      <c r="B621" s="5"/>
      <c r="C621" s="5"/>
      <c r="D621" s="5"/>
      <c r="E621" s="5"/>
      <c r="F621" s="5"/>
      <c r="G621" s="5"/>
      <c r="H621" s="50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</row>
    <row r="622" spans="1:35" s="6" customFormat="1" ht="15">
      <c r="A622" s="5"/>
      <c r="B622" s="5"/>
      <c r="C622" s="5"/>
      <c r="D622" s="5"/>
      <c r="E622" s="5"/>
      <c r="F622" s="5"/>
      <c r="G622" s="5"/>
      <c r="H622" s="50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</row>
    <row r="623" spans="1:35" s="6" customFormat="1" ht="15">
      <c r="A623" s="5"/>
      <c r="B623" s="5"/>
      <c r="C623" s="5"/>
      <c r="D623" s="5"/>
      <c r="E623" s="5"/>
      <c r="F623" s="5"/>
      <c r="G623" s="5"/>
      <c r="H623" s="50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</row>
    <row r="624" spans="1:35" s="6" customFormat="1" ht="15">
      <c r="A624" s="5"/>
      <c r="B624" s="5"/>
      <c r="C624" s="5"/>
      <c r="D624" s="5"/>
      <c r="E624" s="5"/>
      <c r="F624" s="5"/>
      <c r="G624" s="5"/>
      <c r="H624" s="50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</row>
    <row r="625" spans="1:35" s="6" customFormat="1" ht="15">
      <c r="A625" s="5"/>
      <c r="B625" s="5"/>
      <c r="C625" s="5"/>
      <c r="D625" s="5"/>
      <c r="E625" s="5"/>
      <c r="F625" s="5"/>
      <c r="G625" s="5"/>
      <c r="H625" s="50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</row>
    <row r="626" spans="1:35" s="6" customFormat="1" ht="15">
      <c r="A626" s="5"/>
      <c r="B626" s="5"/>
      <c r="C626" s="5"/>
      <c r="D626" s="5"/>
      <c r="E626" s="5"/>
      <c r="F626" s="5"/>
      <c r="G626" s="5"/>
      <c r="H626" s="50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</row>
    <row r="627" spans="1:35" s="6" customFormat="1" ht="15">
      <c r="A627" s="5"/>
      <c r="B627" s="5"/>
      <c r="C627" s="5"/>
      <c r="D627" s="5"/>
      <c r="E627" s="5"/>
      <c r="F627" s="5"/>
      <c r="G627" s="5"/>
      <c r="H627" s="50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</row>
    <row r="628" spans="1:35" s="6" customFormat="1" ht="15">
      <c r="A628" s="5"/>
      <c r="B628" s="5"/>
      <c r="C628" s="5"/>
      <c r="D628" s="5"/>
      <c r="E628" s="5"/>
      <c r="F628" s="5"/>
      <c r="G628" s="5"/>
      <c r="H628" s="50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</row>
    <row r="629" spans="1:35" s="6" customFormat="1" ht="15">
      <c r="A629" s="5"/>
      <c r="B629" s="5"/>
      <c r="C629" s="5"/>
      <c r="D629" s="5"/>
      <c r="E629" s="5"/>
      <c r="F629" s="5"/>
      <c r="G629" s="5"/>
      <c r="H629" s="50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</row>
    <row r="630" spans="1:35" s="6" customFormat="1" ht="15">
      <c r="A630" s="5"/>
      <c r="B630" s="5"/>
      <c r="C630" s="5"/>
      <c r="D630" s="5"/>
      <c r="E630" s="5"/>
      <c r="F630" s="5"/>
      <c r="G630" s="5"/>
      <c r="H630" s="50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</row>
    <row r="631" spans="1:35" s="6" customFormat="1" ht="15">
      <c r="A631" s="5"/>
      <c r="B631" s="5"/>
      <c r="C631" s="5"/>
      <c r="D631" s="5"/>
      <c r="E631" s="5"/>
      <c r="F631" s="5"/>
      <c r="G631" s="5"/>
      <c r="H631" s="50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</row>
    <row r="632" spans="1:35" s="6" customFormat="1" ht="15">
      <c r="A632" s="5"/>
      <c r="B632" s="5"/>
      <c r="C632" s="5"/>
      <c r="D632" s="5"/>
      <c r="E632" s="5"/>
      <c r="F632" s="5"/>
      <c r="G632" s="5"/>
      <c r="H632" s="50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</row>
    <row r="633" spans="1:35" s="6" customFormat="1" ht="15">
      <c r="A633" s="5"/>
      <c r="B633" s="5"/>
      <c r="C633" s="5"/>
      <c r="D633" s="5"/>
      <c r="E633" s="5"/>
      <c r="F633" s="5"/>
      <c r="G633" s="5"/>
      <c r="H633" s="50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</row>
    <row r="634" spans="1:35" s="6" customFormat="1" ht="15">
      <c r="A634" s="5"/>
      <c r="B634" s="5"/>
      <c r="C634" s="5"/>
      <c r="D634" s="5"/>
      <c r="E634" s="5"/>
      <c r="F634" s="5"/>
      <c r="G634" s="5"/>
      <c r="H634" s="50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</row>
    <row r="635" spans="1:35" s="6" customFormat="1" ht="15">
      <c r="A635" s="5"/>
      <c r="B635" s="5"/>
      <c r="C635" s="5"/>
      <c r="D635" s="5"/>
      <c r="E635" s="5"/>
      <c r="F635" s="5"/>
      <c r="G635" s="5"/>
      <c r="H635" s="50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</row>
    <row r="636" spans="1:35" s="6" customFormat="1" ht="15">
      <c r="A636" s="5"/>
      <c r="B636" s="5"/>
      <c r="C636" s="5"/>
      <c r="D636" s="5"/>
      <c r="E636" s="5"/>
      <c r="F636" s="5"/>
      <c r="G636" s="5"/>
      <c r="H636" s="50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</row>
    <row r="637" spans="1:35" s="6" customFormat="1" ht="15">
      <c r="A637" s="5"/>
      <c r="B637" s="5"/>
      <c r="C637" s="5"/>
      <c r="D637" s="5"/>
      <c r="E637" s="5"/>
      <c r="F637" s="5"/>
      <c r="G637" s="5"/>
      <c r="H637" s="50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</row>
    <row r="638" spans="1:35" s="6" customFormat="1" ht="15">
      <c r="A638" s="5"/>
      <c r="B638" s="5"/>
      <c r="C638" s="5"/>
      <c r="D638" s="5"/>
      <c r="E638" s="5"/>
      <c r="F638" s="5"/>
      <c r="G638" s="5"/>
      <c r="H638" s="50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</row>
    <row r="639" spans="1:35" s="6" customFormat="1" ht="15">
      <c r="A639" s="5"/>
      <c r="B639" s="5"/>
      <c r="C639" s="5"/>
      <c r="D639" s="5"/>
      <c r="E639" s="5"/>
      <c r="F639" s="5"/>
      <c r="G639" s="5"/>
      <c r="H639" s="50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</row>
    <row r="640" spans="1:35" s="6" customFormat="1" ht="15">
      <c r="A640" s="5"/>
      <c r="B640" s="5"/>
      <c r="C640" s="5"/>
      <c r="D640" s="5"/>
      <c r="E640" s="5"/>
      <c r="F640" s="5"/>
      <c r="G640" s="5"/>
      <c r="H640" s="50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</row>
    <row r="641" spans="1:35" s="6" customFormat="1" ht="15">
      <c r="A641" s="5"/>
      <c r="B641" s="5"/>
      <c r="C641" s="5"/>
      <c r="D641" s="5"/>
      <c r="E641" s="5"/>
      <c r="F641" s="5"/>
      <c r="G641" s="5"/>
      <c r="H641" s="50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</row>
    <row r="642" spans="1:35" s="6" customFormat="1" ht="15">
      <c r="A642" s="5"/>
      <c r="B642" s="5"/>
      <c r="C642" s="5"/>
      <c r="D642" s="5"/>
      <c r="E642" s="5"/>
      <c r="F642" s="5"/>
      <c r="G642" s="5"/>
      <c r="H642" s="50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</row>
    <row r="643" spans="1:35" s="6" customFormat="1" ht="15">
      <c r="A643" s="5"/>
      <c r="B643" s="5"/>
      <c r="C643" s="5"/>
      <c r="D643" s="5"/>
      <c r="E643" s="5"/>
      <c r="F643" s="5"/>
      <c r="G643" s="5"/>
      <c r="H643" s="50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</row>
    <row r="644" spans="1:35" s="6" customFormat="1" ht="15">
      <c r="A644" s="5"/>
      <c r="B644" s="5"/>
      <c r="C644" s="5"/>
      <c r="D644" s="5"/>
      <c r="E644" s="5"/>
      <c r="F644" s="5"/>
      <c r="G644" s="5"/>
      <c r="H644" s="50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</row>
    <row r="645" spans="1:35" s="6" customFormat="1" ht="15">
      <c r="A645" s="5"/>
      <c r="B645" s="5"/>
      <c r="C645" s="5"/>
      <c r="D645" s="5"/>
      <c r="E645" s="5"/>
      <c r="F645" s="5"/>
      <c r="G645" s="5"/>
      <c r="H645" s="50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</row>
    <row r="646" spans="1:35" s="6" customFormat="1" ht="15">
      <c r="A646" s="5"/>
      <c r="B646" s="5"/>
      <c r="C646" s="5"/>
      <c r="D646" s="5"/>
      <c r="E646" s="5"/>
      <c r="F646" s="5"/>
      <c r="G646" s="5"/>
      <c r="H646" s="50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</row>
    <row r="647" spans="1:35" s="6" customFormat="1" ht="15">
      <c r="A647" s="5"/>
      <c r="B647" s="5"/>
      <c r="C647" s="5"/>
      <c r="D647" s="5"/>
      <c r="E647" s="5"/>
      <c r="F647" s="5"/>
      <c r="G647" s="5"/>
      <c r="H647" s="50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</row>
    <row r="648" spans="1:35" s="6" customFormat="1" ht="15">
      <c r="A648" s="5"/>
      <c r="B648" s="5"/>
      <c r="C648" s="5"/>
      <c r="D648" s="5"/>
      <c r="E648" s="5"/>
      <c r="F648" s="5"/>
      <c r="G648" s="5"/>
      <c r="H648" s="50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</row>
    <row r="649" spans="1:35" s="6" customFormat="1" ht="15">
      <c r="A649" s="5"/>
      <c r="B649" s="5"/>
      <c r="C649" s="5"/>
      <c r="D649" s="5"/>
      <c r="E649" s="5"/>
      <c r="F649" s="5"/>
      <c r="G649" s="5"/>
      <c r="H649" s="50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</row>
    <row r="650" spans="1:35" s="6" customFormat="1" ht="15">
      <c r="A650" s="5"/>
      <c r="B650" s="5"/>
      <c r="C650" s="5"/>
      <c r="D650" s="5"/>
      <c r="E650" s="5"/>
      <c r="F650" s="5"/>
      <c r="G650" s="5"/>
      <c r="H650" s="50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</row>
    <row r="651" spans="1:35" s="6" customFormat="1" ht="15">
      <c r="A651" s="5"/>
      <c r="B651" s="5"/>
      <c r="C651" s="5"/>
      <c r="D651" s="5"/>
      <c r="E651" s="5"/>
      <c r="F651" s="5"/>
      <c r="G651" s="5"/>
      <c r="H651" s="50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</row>
    <row r="652" spans="1:35" s="6" customFormat="1" ht="15">
      <c r="A652" s="5"/>
      <c r="B652" s="5"/>
      <c r="C652" s="5"/>
      <c r="D652" s="5"/>
      <c r="E652" s="5"/>
      <c r="F652" s="5"/>
      <c r="G652" s="5"/>
      <c r="H652" s="50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</row>
    <row r="653" spans="1:35" s="6" customFormat="1" ht="15">
      <c r="A653" s="5"/>
      <c r="B653" s="5"/>
      <c r="C653" s="5"/>
      <c r="D653" s="5"/>
      <c r="E653" s="5"/>
      <c r="F653" s="5"/>
      <c r="G653" s="5"/>
      <c r="H653" s="50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</row>
    <row r="654" spans="1:35" s="6" customFormat="1" ht="15">
      <c r="A654" s="5"/>
      <c r="B654" s="5"/>
      <c r="C654" s="5"/>
      <c r="D654" s="5"/>
      <c r="E654" s="5"/>
      <c r="F654" s="5"/>
      <c r="G654" s="5"/>
      <c r="H654" s="50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</row>
    <row r="655" spans="1:35" s="6" customFormat="1" ht="15">
      <c r="A655" s="5"/>
      <c r="B655" s="5"/>
      <c r="C655" s="5"/>
      <c r="D655" s="5"/>
      <c r="E655" s="5"/>
      <c r="F655" s="5"/>
      <c r="G655" s="5"/>
      <c r="H655" s="50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</row>
    <row r="656" spans="1:35" s="6" customFormat="1" ht="15">
      <c r="A656" s="5"/>
      <c r="B656" s="5"/>
      <c r="C656" s="5"/>
      <c r="D656" s="5"/>
      <c r="E656" s="5"/>
      <c r="F656" s="5"/>
      <c r="G656" s="5"/>
      <c r="H656" s="50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</row>
    <row r="657" spans="1:35" s="6" customFormat="1" ht="15">
      <c r="A657" s="5"/>
      <c r="B657" s="5"/>
      <c r="C657" s="5"/>
      <c r="D657" s="5"/>
      <c r="E657" s="5"/>
      <c r="F657" s="5"/>
      <c r="G657" s="5"/>
      <c r="H657" s="50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</row>
    <row r="658" spans="1:35" s="6" customFormat="1" ht="15">
      <c r="A658" s="5"/>
      <c r="B658" s="5"/>
      <c r="C658" s="5"/>
      <c r="D658" s="5"/>
      <c r="E658" s="5"/>
      <c r="F658" s="5"/>
      <c r="G658" s="5"/>
      <c r="H658" s="50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</row>
    <row r="659" spans="1:35" s="6" customFormat="1" ht="15">
      <c r="A659" s="5"/>
      <c r="B659" s="5"/>
      <c r="C659" s="5"/>
      <c r="D659" s="5"/>
      <c r="E659" s="5"/>
      <c r="F659" s="5"/>
      <c r="G659" s="5"/>
      <c r="H659" s="50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</row>
    <row r="660" spans="1:35" s="6" customFormat="1" ht="15">
      <c r="A660" s="5"/>
      <c r="B660" s="5"/>
      <c r="C660" s="5"/>
      <c r="D660" s="5"/>
      <c r="E660" s="5"/>
      <c r="F660" s="5"/>
      <c r="G660" s="5"/>
      <c r="H660" s="50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</row>
    <row r="661" spans="1:35" s="6" customFormat="1" ht="15">
      <c r="A661" s="5"/>
      <c r="B661" s="5"/>
      <c r="C661" s="5"/>
      <c r="D661" s="5"/>
      <c r="E661" s="5"/>
      <c r="F661" s="5"/>
      <c r="G661" s="5"/>
      <c r="H661" s="50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</row>
    <row r="662" spans="1:35" s="6" customFormat="1" ht="15">
      <c r="A662" s="5"/>
      <c r="B662" s="5"/>
      <c r="C662" s="5"/>
      <c r="D662" s="5"/>
      <c r="E662" s="5"/>
      <c r="F662" s="5"/>
      <c r="G662" s="5"/>
      <c r="H662" s="50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</row>
    <row r="663" spans="1:35" s="6" customFormat="1" ht="15">
      <c r="A663" s="5"/>
      <c r="B663" s="5"/>
      <c r="C663" s="5"/>
      <c r="D663" s="5"/>
      <c r="E663" s="5"/>
      <c r="F663" s="5"/>
      <c r="G663" s="5"/>
      <c r="H663" s="50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</row>
    <row r="664" spans="1:35" s="6" customFormat="1" ht="15">
      <c r="A664" s="5"/>
      <c r="B664" s="5"/>
      <c r="C664" s="5"/>
      <c r="D664" s="5"/>
      <c r="E664" s="5"/>
      <c r="F664" s="5"/>
      <c r="G664" s="5"/>
      <c r="H664" s="50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</row>
    <row r="665" spans="1:35" s="6" customFormat="1" ht="15">
      <c r="A665" s="5"/>
      <c r="B665" s="5"/>
      <c r="C665" s="5"/>
      <c r="D665" s="5"/>
      <c r="E665" s="5"/>
      <c r="F665" s="5"/>
      <c r="G665" s="5"/>
      <c r="H665" s="50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</row>
    <row r="666" spans="1:35" s="6" customFormat="1" ht="15">
      <c r="A666" s="5"/>
      <c r="B666" s="5"/>
      <c r="C666" s="5"/>
      <c r="D666" s="5"/>
      <c r="E666" s="5"/>
      <c r="F666" s="5"/>
      <c r="G666" s="5"/>
      <c r="H666" s="50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</row>
    <row r="667" spans="1:35" s="6" customFormat="1" ht="15">
      <c r="A667" s="5"/>
      <c r="B667" s="5"/>
      <c r="C667" s="5"/>
      <c r="D667" s="5"/>
      <c r="E667" s="5"/>
      <c r="F667" s="5"/>
      <c r="G667" s="5"/>
      <c r="H667" s="50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</row>
    <row r="668" spans="1:35" s="6" customFormat="1" ht="15">
      <c r="A668" s="5"/>
      <c r="B668" s="5"/>
      <c r="C668" s="5"/>
      <c r="D668" s="5"/>
      <c r="E668" s="5"/>
      <c r="F668" s="5"/>
      <c r="G668" s="5"/>
      <c r="H668" s="50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</row>
    <row r="669" spans="1:35" s="6" customFormat="1" ht="15">
      <c r="A669" s="5"/>
      <c r="B669" s="5"/>
      <c r="C669" s="5"/>
      <c r="D669" s="5"/>
      <c r="E669" s="5"/>
      <c r="F669" s="5"/>
      <c r="G669" s="5"/>
      <c r="H669" s="50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</row>
    <row r="670" spans="1:35" s="6" customFormat="1" ht="15">
      <c r="A670" s="5"/>
      <c r="B670" s="5"/>
      <c r="C670" s="5"/>
      <c r="D670" s="5"/>
      <c r="E670" s="5"/>
      <c r="F670" s="5"/>
      <c r="G670" s="5"/>
      <c r="H670" s="50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</row>
    <row r="671" spans="1:35" s="6" customFormat="1" ht="15">
      <c r="A671" s="5"/>
      <c r="B671" s="5"/>
      <c r="C671" s="5"/>
      <c r="D671" s="5"/>
      <c r="E671" s="5"/>
      <c r="F671" s="5"/>
      <c r="G671" s="5"/>
      <c r="H671" s="50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</row>
    <row r="672" spans="1:35" s="6" customFormat="1" ht="15">
      <c r="A672" s="5"/>
      <c r="B672" s="5"/>
      <c r="C672" s="5"/>
      <c r="D672" s="5"/>
      <c r="E672" s="5"/>
      <c r="F672" s="5"/>
      <c r="G672" s="5"/>
      <c r="H672" s="50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</row>
    <row r="673" spans="1:35" s="6" customFormat="1" ht="15">
      <c r="A673" s="5"/>
      <c r="B673" s="5"/>
      <c r="C673" s="5"/>
      <c r="D673" s="5"/>
      <c r="E673" s="5"/>
      <c r="F673" s="5"/>
      <c r="G673" s="5"/>
      <c r="H673" s="50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</row>
    <row r="674" spans="1:35" s="6" customFormat="1" ht="15">
      <c r="A674" s="5"/>
      <c r="B674" s="5"/>
      <c r="C674" s="5"/>
      <c r="D674" s="5"/>
      <c r="E674" s="5"/>
      <c r="F674" s="5"/>
      <c r="G674" s="5"/>
      <c r="H674" s="50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</row>
    <row r="675" spans="1:35" s="6" customFormat="1" ht="15">
      <c r="A675" s="5"/>
      <c r="B675" s="5"/>
      <c r="C675" s="5"/>
      <c r="D675" s="5"/>
      <c r="E675" s="5"/>
      <c r="F675" s="5"/>
      <c r="G675" s="5"/>
      <c r="H675" s="50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</row>
    <row r="676" spans="1:35" s="6" customFormat="1" ht="15">
      <c r="A676" s="5"/>
      <c r="B676" s="5"/>
      <c r="C676" s="5"/>
      <c r="D676" s="5"/>
      <c r="E676" s="5"/>
      <c r="F676" s="5"/>
      <c r="G676" s="5"/>
      <c r="H676" s="50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</row>
    <row r="677" spans="1:35" s="6" customFormat="1" ht="15">
      <c r="A677" s="5"/>
      <c r="B677" s="5"/>
      <c r="C677" s="5"/>
      <c r="D677" s="5"/>
      <c r="E677" s="5"/>
      <c r="F677" s="5"/>
      <c r="G677" s="5"/>
      <c r="H677" s="50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</row>
    <row r="678" spans="1:35" s="6" customFormat="1" ht="15">
      <c r="A678" s="5"/>
      <c r="B678" s="5"/>
      <c r="C678" s="5"/>
      <c r="D678" s="5"/>
      <c r="E678" s="5"/>
      <c r="F678" s="5"/>
      <c r="G678" s="5"/>
      <c r="H678" s="50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</row>
    <row r="679" spans="1:35" s="6" customFormat="1" ht="15">
      <c r="A679" s="5"/>
      <c r="B679" s="5"/>
      <c r="C679" s="5"/>
      <c r="D679" s="5"/>
      <c r="E679" s="5"/>
      <c r="F679" s="5"/>
      <c r="G679" s="5"/>
      <c r="H679" s="50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</row>
    <row r="680" spans="1:35" s="6" customFormat="1" ht="15">
      <c r="A680" s="5"/>
      <c r="B680" s="5"/>
      <c r="C680" s="5"/>
      <c r="D680" s="5"/>
      <c r="E680" s="5"/>
      <c r="F680" s="5"/>
      <c r="G680" s="5"/>
      <c r="H680" s="50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</row>
    <row r="681" spans="1:35" s="6" customFormat="1" ht="15">
      <c r="A681" s="5"/>
      <c r="B681" s="5"/>
      <c r="C681" s="5"/>
      <c r="D681" s="5"/>
      <c r="E681" s="5"/>
      <c r="F681" s="5"/>
      <c r="G681" s="5"/>
      <c r="H681" s="50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</row>
    <row r="682" spans="1:35" s="6" customFormat="1" ht="15">
      <c r="A682" s="5"/>
      <c r="B682" s="5"/>
      <c r="C682" s="5"/>
      <c r="D682" s="5"/>
      <c r="E682" s="5"/>
      <c r="F682" s="5"/>
      <c r="G682" s="5"/>
      <c r="H682" s="50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</row>
    <row r="683" spans="1:35" s="6" customFormat="1" ht="15">
      <c r="A683" s="5"/>
      <c r="B683" s="5"/>
      <c r="C683" s="5"/>
      <c r="D683" s="5"/>
      <c r="E683" s="5"/>
      <c r="F683" s="5"/>
      <c r="G683" s="5"/>
      <c r="H683" s="50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</row>
    <row r="684" spans="1:35" s="6" customFormat="1" ht="15">
      <c r="A684" s="5"/>
      <c r="B684" s="5"/>
      <c r="C684" s="5"/>
      <c r="D684" s="5"/>
      <c r="E684" s="5"/>
      <c r="F684" s="5"/>
      <c r="G684" s="5"/>
      <c r="H684" s="50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</row>
    <row r="685" spans="1:35" s="6" customFormat="1" ht="15">
      <c r="A685" s="5"/>
      <c r="B685" s="5"/>
      <c r="C685" s="5"/>
      <c r="D685" s="5"/>
      <c r="E685" s="5"/>
      <c r="F685" s="5"/>
      <c r="G685" s="5"/>
      <c r="H685" s="50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</row>
    <row r="686" spans="1:35" s="6" customFormat="1" ht="15">
      <c r="A686" s="5"/>
      <c r="B686" s="5"/>
      <c r="C686" s="5"/>
      <c r="D686" s="5"/>
      <c r="E686" s="5"/>
      <c r="F686" s="5"/>
      <c r="G686" s="5"/>
      <c r="H686" s="50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</row>
    <row r="687" spans="1:35" s="6" customFormat="1" ht="15">
      <c r="A687" s="5"/>
      <c r="B687" s="5"/>
      <c r="C687" s="5"/>
      <c r="D687" s="5"/>
      <c r="E687" s="5"/>
      <c r="F687" s="5"/>
      <c r="G687" s="5"/>
      <c r="H687" s="50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</row>
    <row r="688" spans="1:35" s="6" customFormat="1" ht="15">
      <c r="A688" s="5"/>
      <c r="B688" s="5"/>
      <c r="C688" s="5"/>
      <c r="D688" s="5"/>
      <c r="E688" s="5"/>
      <c r="F688" s="5"/>
      <c r="G688" s="5"/>
      <c r="H688" s="50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</row>
    <row r="689" spans="1:35" s="6" customFormat="1" ht="15">
      <c r="A689" s="5"/>
      <c r="B689" s="5"/>
      <c r="C689" s="5"/>
      <c r="D689" s="5"/>
      <c r="E689" s="5"/>
      <c r="F689" s="5"/>
      <c r="G689" s="5"/>
      <c r="H689" s="50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</row>
    <row r="690" spans="1:35" s="6" customFormat="1" ht="15">
      <c r="A690" s="5"/>
      <c r="B690" s="5"/>
      <c r="C690" s="5"/>
      <c r="D690" s="5"/>
      <c r="E690" s="5"/>
      <c r="F690" s="5"/>
      <c r="G690" s="5"/>
      <c r="H690" s="50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</row>
    <row r="691" spans="1:35" s="6" customFormat="1" ht="15">
      <c r="A691" s="5"/>
      <c r="B691" s="5"/>
      <c r="C691" s="5"/>
      <c r="D691" s="5"/>
      <c r="E691" s="5"/>
      <c r="F691" s="5"/>
      <c r="G691" s="5"/>
      <c r="H691" s="50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</row>
    <row r="692" spans="1:35" s="6" customFormat="1" ht="15">
      <c r="A692" s="5"/>
      <c r="B692" s="5"/>
      <c r="C692" s="5"/>
      <c r="D692" s="5"/>
      <c r="E692" s="5"/>
      <c r="F692" s="5"/>
      <c r="G692" s="5"/>
      <c r="H692" s="50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</row>
    <row r="693" spans="1:35" s="6" customFormat="1" ht="15">
      <c r="A693" s="5"/>
      <c r="B693" s="5"/>
      <c r="C693" s="5"/>
      <c r="D693" s="5"/>
      <c r="E693" s="5"/>
      <c r="F693" s="5"/>
      <c r="G693" s="5"/>
      <c r="H693" s="50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</row>
    <row r="694" spans="1:35" s="6" customFormat="1" ht="15">
      <c r="A694" s="5"/>
      <c r="B694" s="5"/>
      <c r="C694" s="5"/>
      <c r="D694" s="5"/>
      <c r="E694" s="5"/>
      <c r="F694" s="5"/>
      <c r="G694" s="5"/>
      <c r="H694" s="50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</row>
    <row r="695" spans="1:35" s="6" customFormat="1" ht="15">
      <c r="A695" s="5"/>
      <c r="B695" s="5"/>
      <c r="C695" s="5"/>
      <c r="D695" s="5"/>
      <c r="E695" s="5"/>
      <c r="F695" s="5"/>
      <c r="G695" s="5"/>
      <c r="H695" s="50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</row>
    <row r="696" spans="1:35" s="6" customFormat="1" ht="15">
      <c r="A696" s="5"/>
      <c r="B696" s="5"/>
      <c r="C696" s="5"/>
      <c r="D696" s="5"/>
      <c r="E696" s="5"/>
      <c r="F696" s="5"/>
      <c r="G696" s="5"/>
      <c r="H696" s="50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</row>
    <row r="697" spans="1:35" s="6" customFormat="1" ht="15">
      <c r="A697" s="5"/>
      <c r="B697" s="5"/>
      <c r="C697" s="5"/>
      <c r="D697" s="5"/>
      <c r="E697" s="5"/>
      <c r="F697" s="5"/>
      <c r="G697" s="5"/>
      <c r="H697" s="50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</row>
    <row r="698" spans="1:35" s="6" customFormat="1" ht="15">
      <c r="A698" s="5"/>
      <c r="B698" s="5"/>
      <c r="C698" s="5"/>
      <c r="D698" s="5"/>
      <c r="E698" s="5"/>
      <c r="F698" s="5"/>
      <c r="G698" s="5"/>
      <c r="H698" s="50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</row>
    <row r="699" spans="1:35" s="6" customFormat="1" ht="15">
      <c r="A699" s="5"/>
      <c r="B699" s="5"/>
      <c r="C699" s="5"/>
      <c r="D699" s="5"/>
      <c r="E699" s="5"/>
      <c r="F699" s="5"/>
      <c r="G699" s="5"/>
      <c r="H699" s="50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</row>
    <row r="700" spans="1:35" s="6" customFormat="1" ht="15">
      <c r="A700" s="5"/>
      <c r="B700" s="5"/>
      <c r="C700" s="5"/>
      <c r="D700" s="5"/>
      <c r="E700" s="5"/>
      <c r="F700" s="5"/>
      <c r="G700" s="5"/>
      <c r="H700" s="50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</row>
    <row r="701" spans="1:35" s="6" customFormat="1" ht="15">
      <c r="A701" s="5"/>
      <c r="B701" s="5"/>
      <c r="C701" s="5"/>
      <c r="D701" s="5"/>
      <c r="E701" s="5"/>
      <c r="F701" s="5"/>
      <c r="G701" s="5"/>
      <c r="H701" s="50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</row>
    <row r="702" spans="1:35" s="6" customFormat="1" ht="15">
      <c r="A702" s="5"/>
      <c r="B702" s="5"/>
      <c r="C702" s="5"/>
      <c r="D702" s="5"/>
      <c r="E702" s="5"/>
      <c r="F702" s="5"/>
      <c r="G702" s="5"/>
      <c r="H702" s="50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</row>
    <row r="703" spans="1:35" s="6" customFormat="1" ht="15">
      <c r="A703" s="5"/>
      <c r="B703" s="5"/>
      <c r="C703" s="5"/>
      <c r="D703" s="5"/>
      <c r="E703" s="5"/>
      <c r="F703" s="5"/>
      <c r="G703" s="5"/>
      <c r="H703" s="50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</row>
    <row r="704" spans="1:35" s="6" customFormat="1" ht="15">
      <c r="A704" s="5"/>
      <c r="B704" s="5"/>
      <c r="C704" s="5"/>
      <c r="D704" s="5"/>
      <c r="E704" s="5"/>
      <c r="F704" s="5"/>
      <c r="G704" s="5"/>
      <c r="H704" s="50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</row>
    <row r="705" spans="1:35" s="6" customFormat="1" ht="15">
      <c r="A705" s="5"/>
      <c r="B705" s="5"/>
      <c r="C705" s="5"/>
      <c r="D705" s="5"/>
      <c r="E705" s="5"/>
      <c r="F705" s="5"/>
      <c r="G705" s="5"/>
      <c r="H705" s="50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</row>
    <row r="706" spans="1:35" s="6" customFormat="1" ht="15">
      <c r="A706" s="5"/>
      <c r="B706" s="5"/>
      <c r="C706" s="5"/>
      <c r="D706" s="5"/>
      <c r="E706" s="5"/>
      <c r="F706" s="5"/>
      <c r="G706" s="5"/>
      <c r="H706" s="50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</row>
    <row r="707" spans="1:35" s="6" customFormat="1" ht="15">
      <c r="A707" s="5"/>
      <c r="B707" s="5"/>
      <c r="C707" s="5"/>
      <c r="D707" s="5"/>
      <c r="E707" s="5"/>
      <c r="F707" s="5"/>
      <c r="G707" s="5"/>
      <c r="H707" s="50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</row>
    <row r="708" spans="1:35" s="6" customFormat="1" ht="15">
      <c r="A708" s="5"/>
      <c r="B708" s="5"/>
      <c r="C708" s="5"/>
      <c r="D708" s="5"/>
      <c r="E708" s="5"/>
      <c r="F708" s="5"/>
      <c r="G708" s="5"/>
      <c r="H708" s="50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</row>
    <row r="709" spans="1:35" s="6" customFormat="1" ht="15">
      <c r="A709" s="5"/>
      <c r="B709" s="5"/>
      <c r="C709" s="5"/>
      <c r="D709" s="5"/>
      <c r="E709" s="5"/>
      <c r="F709" s="5"/>
      <c r="G709" s="5"/>
      <c r="H709" s="50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</row>
    <row r="710" spans="1:35" s="6" customFormat="1" ht="15">
      <c r="A710" s="5"/>
      <c r="B710" s="5"/>
      <c r="C710" s="5"/>
      <c r="D710" s="5"/>
      <c r="E710" s="5"/>
      <c r="F710" s="5"/>
      <c r="G710" s="5"/>
      <c r="H710" s="50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</row>
    <row r="711" spans="1:35" s="6" customFormat="1" ht="15">
      <c r="A711" s="5"/>
      <c r="B711" s="5"/>
      <c r="C711" s="5"/>
      <c r="D711" s="5"/>
      <c r="E711" s="5"/>
      <c r="F711" s="5"/>
      <c r="G711" s="5"/>
      <c r="H711" s="50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</row>
    <row r="712" spans="1:35" s="6" customFormat="1" ht="15">
      <c r="A712" s="5"/>
      <c r="B712" s="5"/>
      <c r="C712" s="5"/>
      <c r="D712" s="5"/>
      <c r="E712" s="5"/>
      <c r="F712" s="5"/>
      <c r="G712" s="5"/>
      <c r="H712" s="50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1:35" s="6" customFormat="1" ht="15">
      <c r="A713" s="5"/>
      <c r="B713" s="5"/>
      <c r="C713" s="5"/>
      <c r="D713" s="5"/>
      <c r="E713" s="5"/>
      <c r="F713" s="5"/>
      <c r="G713" s="5"/>
      <c r="H713" s="50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</row>
    <row r="714" spans="1:35" s="6" customFormat="1" ht="15">
      <c r="A714" s="5"/>
      <c r="B714" s="5"/>
      <c r="C714" s="5"/>
      <c r="D714" s="5"/>
      <c r="E714" s="5"/>
      <c r="F714" s="5"/>
      <c r="G714" s="5"/>
      <c r="H714" s="50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</row>
    <row r="715" spans="1:35" s="6" customFormat="1" ht="15">
      <c r="A715" s="5"/>
      <c r="B715" s="5"/>
      <c r="C715" s="5"/>
      <c r="D715" s="5"/>
      <c r="E715" s="5"/>
      <c r="F715" s="5"/>
      <c r="G715" s="5"/>
      <c r="H715" s="50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 spans="1:35" s="6" customFormat="1" ht="15">
      <c r="A716" s="5"/>
      <c r="B716" s="5"/>
      <c r="C716" s="5"/>
      <c r="D716" s="5"/>
      <c r="E716" s="5"/>
      <c r="F716" s="5"/>
      <c r="G716" s="5"/>
      <c r="H716" s="50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</row>
    <row r="717" spans="1:35" s="6" customFormat="1" ht="15">
      <c r="A717" s="5"/>
      <c r="B717" s="5"/>
      <c r="C717" s="5"/>
      <c r="D717" s="5"/>
      <c r="E717" s="5"/>
      <c r="F717" s="5"/>
      <c r="G717" s="5"/>
      <c r="H717" s="50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</row>
    <row r="718" spans="1:35" s="6" customFormat="1" ht="15">
      <c r="A718" s="5"/>
      <c r="B718" s="5"/>
      <c r="C718" s="5"/>
      <c r="D718" s="5"/>
      <c r="E718" s="5"/>
      <c r="F718" s="5"/>
      <c r="G718" s="5"/>
      <c r="H718" s="50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</row>
    <row r="719" spans="1:35" s="6" customFormat="1" ht="15">
      <c r="A719" s="5"/>
      <c r="B719" s="5"/>
      <c r="C719" s="5"/>
      <c r="D719" s="5"/>
      <c r="E719" s="5"/>
      <c r="F719" s="5"/>
      <c r="G719" s="5"/>
      <c r="H719" s="50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</row>
    <row r="720" spans="1:35" s="6" customFormat="1" ht="15">
      <c r="A720" s="5"/>
      <c r="B720" s="5"/>
      <c r="C720" s="5"/>
      <c r="D720" s="5"/>
      <c r="E720" s="5"/>
      <c r="F720" s="5"/>
      <c r="G720" s="5"/>
      <c r="H720" s="50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</row>
    <row r="721" spans="1:35" s="6" customFormat="1" ht="15">
      <c r="A721" s="5"/>
      <c r="B721" s="5"/>
      <c r="C721" s="5"/>
      <c r="D721" s="5"/>
      <c r="E721" s="5"/>
      <c r="F721" s="5"/>
      <c r="G721" s="5"/>
      <c r="H721" s="50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</row>
    <row r="722" spans="1:35" s="6" customFormat="1" ht="15">
      <c r="A722" s="5"/>
      <c r="B722" s="5"/>
      <c r="C722" s="5"/>
      <c r="D722" s="5"/>
      <c r="E722" s="5"/>
      <c r="F722" s="5"/>
      <c r="G722" s="5"/>
      <c r="H722" s="50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</row>
    <row r="723" spans="1:35" s="6" customFormat="1" ht="15">
      <c r="A723" s="5"/>
      <c r="B723" s="5"/>
      <c r="C723" s="5"/>
      <c r="D723" s="5"/>
      <c r="E723" s="5"/>
      <c r="F723" s="5"/>
      <c r="G723" s="5"/>
      <c r="H723" s="50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</row>
    <row r="724" spans="1:35" s="6" customFormat="1" ht="15">
      <c r="A724" s="5"/>
      <c r="B724" s="5"/>
      <c r="C724" s="5"/>
      <c r="D724" s="5"/>
      <c r="E724" s="5"/>
      <c r="F724" s="5"/>
      <c r="G724" s="5"/>
      <c r="H724" s="50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</row>
    <row r="725" spans="1:35" s="6" customFormat="1" ht="15">
      <c r="A725" s="5"/>
      <c r="B725" s="5"/>
      <c r="C725" s="5"/>
      <c r="D725" s="5"/>
      <c r="E725" s="5"/>
      <c r="F725" s="5"/>
      <c r="G725" s="5"/>
      <c r="H725" s="50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</row>
    <row r="726" spans="1:35" s="6" customFormat="1" ht="15">
      <c r="A726" s="5"/>
      <c r="B726" s="5"/>
      <c r="C726" s="5"/>
      <c r="D726" s="5"/>
      <c r="E726" s="5"/>
      <c r="F726" s="5"/>
      <c r="G726" s="5"/>
      <c r="H726" s="50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</row>
    <row r="727" spans="1:35" s="6" customFormat="1" ht="15">
      <c r="A727" s="5"/>
      <c r="B727" s="5"/>
      <c r="C727" s="5"/>
      <c r="D727" s="5"/>
      <c r="E727" s="5"/>
      <c r="F727" s="5"/>
      <c r="G727" s="5"/>
      <c r="H727" s="50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</row>
    <row r="728" spans="1:35" s="6" customFormat="1" ht="15">
      <c r="A728" s="5"/>
      <c r="B728" s="5"/>
      <c r="C728" s="5"/>
      <c r="D728" s="5"/>
      <c r="E728" s="5"/>
      <c r="F728" s="5"/>
      <c r="G728" s="5"/>
      <c r="H728" s="50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</row>
    <row r="729" spans="1:35" s="6" customFormat="1" ht="15">
      <c r="A729" s="5"/>
      <c r="B729" s="5"/>
      <c r="C729" s="5"/>
      <c r="D729" s="5"/>
      <c r="E729" s="5"/>
      <c r="F729" s="5"/>
      <c r="G729" s="5"/>
      <c r="H729" s="50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</row>
    <row r="730" spans="1:35" s="6" customFormat="1" ht="15">
      <c r="A730" s="5"/>
      <c r="B730" s="5"/>
      <c r="C730" s="5"/>
      <c r="D730" s="5"/>
      <c r="E730" s="5"/>
      <c r="F730" s="5"/>
      <c r="G730" s="5"/>
      <c r="H730" s="50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</row>
    <row r="731" spans="1:35" s="6" customFormat="1" ht="15">
      <c r="A731" s="5"/>
      <c r="B731" s="5"/>
      <c r="C731" s="5"/>
      <c r="D731" s="5"/>
      <c r="E731" s="5"/>
      <c r="F731" s="5"/>
      <c r="G731" s="5"/>
      <c r="H731" s="50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</row>
    <row r="732" spans="1:35" s="6" customFormat="1" ht="15">
      <c r="A732" s="5"/>
      <c r="B732" s="5"/>
      <c r="C732" s="5"/>
      <c r="D732" s="5"/>
      <c r="E732" s="5"/>
      <c r="F732" s="5"/>
      <c r="G732" s="5"/>
      <c r="H732" s="50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</row>
    <row r="733" spans="1:35" s="6" customFormat="1" ht="15">
      <c r="A733" s="5"/>
      <c r="B733" s="5"/>
      <c r="C733" s="5"/>
      <c r="D733" s="5"/>
      <c r="E733" s="5"/>
      <c r="F733" s="5"/>
      <c r="G733" s="5"/>
      <c r="H733" s="50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</row>
    <row r="734" spans="1:35" s="6" customFormat="1" ht="15">
      <c r="A734" s="5"/>
      <c r="B734" s="5"/>
      <c r="C734" s="5"/>
      <c r="D734" s="5"/>
      <c r="E734" s="5"/>
      <c r="F734" s="5"/>
      <c r="G734" s="5"/>
      <c r="H734" s="50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</row>
    <row r="735" spans="1:35" s="6" customFormat="1" ht="15">
      <c r="A735" s="5"/>
      <c r="B735" s="5"/>
      <c r="C735" s="5"/>
      <c r="D735" s="5"/>
      <c r="E735" s="5"/>
      <c r="F735" s="5"/>
      <c r="G735" s="5"/>
      <c r="H735" s="50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</row>
    <row r="736" spans="1:35" s="6" customFormat="1" ht="15">
      <c r="A736" s="5"/>
      <c r="B736" s="5"/>
      <c r="C736" s="5"/>
      <c r="D736" s="5"/>
      <c r="E736" s="5"/>
      <c r="F736" s="5"/>
      <c r="G736" s="5"/>
      <c r="H736" s="50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</row>
    <row r="737" spans="1:35" s="6" customFormat="1" ht="15">
      <c r="A737" s="5"/>
      <c r="B737" s="5"/>
      <c r="C737" s="5"/>
      <c r="D737" s="5"/>
      <c r="E737" s="5"/>
      <c r="F737" s="5"/>
      <c r="G737" s="5"/>
      <c r="H737" s="50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 spans="1:35" s="6" customFormat="1" ht="15">
      <c r="A738" s="5"/>
      <c r="B738" s="5"/>
      <c r="C738" s="5"/>
      <c r="D738" s="5"/>
      <c r="E738" s="5"/>
      <c r="F738" s="5"/>
      <c r="G738" s="5"/>
      <c r="H738" s="50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39" spans="1:35" s="6" customFormat="1" ht="15">
      <c r="A739" s="5"/>
      <c r="B739" s="5"/>
      <c r="C739" s="5"/>
      <c r="D739" s="5"/>
      <c r="E739" s="5"/>
      <c r="F739" s="5"/>
      <c r="G739" s="5"/>
      <c r="H739" s="50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</row>
    <row r="740" spans="1:35" s="6" customFormat="1" ht="15">
      <c r="A740" s="5"/>
      <c r="B740" s="5"/>
      <c r="C740" s="5"/>
      <c r="D740" s="5"/>
      <c r="E740" s="5"/>
      <c r="F740" s="5"/>
      <c r="G740" s="5"/>
      <c r="H740" s="50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 spans="1:35" s="6" customFormat="1" ht="15">
      <c r="A741" s="5"/>
      <c r="B741" s="5"/>
      <c r="C741" s="5"/>
      <c r="D741" s="5"/>
      <c r="E741" s="5"/>
      <c r="F741" s="5"/>
      <c r="G741" s="5"/>
      <c r="H741" s="50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 spans="1:35" s="6" customFormat="1" ht="15">
      <c r="A742" s="5"/>
      <c r="B742" s="5"/>
      <c r="C742" s="5"/>
      <c r="D742" s="5"/>
      <c r="E742" s="5"/>
      <c r="F742" s="5"/>
      <c r="G742" s="5"/>
      <c r="H742" s="50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3" spans="1:35" s="6" customFormat="1" ht="15">
      <c r="A743" s="5"/>
      <c r="B743" s="5"/>
      <c r="C743" s="5"/>
      <c r="D743" s="5"/>
      <c r="E743" s="5"/>
      <c r="F743" s="5"/>
      <c r="G743" s="5"/>
      <c r="H743" s="50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</row>
    <row r="744" spans="1:35" s="6" customFormat="1" ht="15">
      <c r="A744" s="5"/>
      <c r="B744" s="5"/>
      <c r="C744" s="5"/>
      <c r="D744" s="5"/>
      <c r="E744" s="5"/>
      <c r="F744" s="5"/>
      <c r="G744" s="5"/>
      <c r="H744" s="50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</row>
    <row r="745" spans="1:35" s="6" customFormat="1" ht="15">
      <c r="A745" s="5"/>
      <c r="B745" s="5"/>
      <c r="C745" s="5"/>
      <c r="D745" s="5"/>
      <c r="E745" s="5"/>
      <c r="F745" s="5"/>
      <c r="G745" s="5"/>
      <c r="H745" s="50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  <row r="746" spans="1:35" s="6" customFormat="1" ht="15">
      <c r="A746" s="5"/>
      <c r="B746" s="5"/>
      <c r="C746" s="5"/>
      <c r="D746" s="5"/>
      <c r="E746" s="5"/>
      <c r="F746" s="5"/>
      <c r="G746" s="5"/>
      <c r="H746" s="50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  <row r="747" spans="1:35" s="6" customFormat="1" ht="15">
      <c r="A747" s="5"/>
      <c r="B747" s="5"/>
      <c r="C747" s="5"/>
      <c r="D747" s="5"/>
      <c r="E747" s="5"/>
      <c r="F747" s="5"/>
      <c r="G747" s="5"/>
      <c r="H747" s="50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</row>
    <row r="748" spans="1:35" s="6" customFormat="1" ht="15">
      <c r="A748" s="5"/>
      <c r="B748" s="5"/>
      <c r="C748" s="5"/>
      <c r="D748" s="5"/>
      <c r="E748" s="5"/>
      <c r="F748" s="5"/>
      <c r="G748" s="5"/>
      <c r="H748" s="50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</row>
    <row r="749" spans="1:35" s="6" customFormat="1" ht="15">
      <c r="A749" s="5"/>
      <c r="B749" s="5"/>
      <c r="C749" s="5"/>
      <c r="D749" s="5"/>
      <c r="E749" s="5"/>
      <c r="F749" s="5"/>
      <c r="G749" s="5"/>
      <c r="H749" s="50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</row>
    <row r="750" spans="1:35" s="6" customFormat="1" ht="15">
      <c r="A750" s="5"/>
      <c r="B750" s="5"/>
      <c r="C750" s="5"/>
      <c r="D750" s="5"/>
      <c r="E750" s="5"/>
      <c r="F750" s="5"/>
      <c r="G750" s="5"/>
      <c r="H750" s="50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</row>
    <row r="751" spans="1:35" s="6" customFormat="1" ht="15">
      <c r="A751" s="5"/>
      <c r="B751" s="5"/>
      <c r="C751" s="5"/>
      <c r="D751" s="5"/>
      <c r="E751" s="5"/>
      <c r="F751" s="5"/>
      <c r="G751" s="5"/>
      <c r="H751" s="50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</row>
    <row r="752" spans="1:35" s="6" customFormat="1" ht="15">
      <c r="A752" s="5"/>
      <c r="B752" s="5"/>
      <c r="C752" s="5"/>
      <c r="D752" s="5"/>
      <c r="E752" s="5"/>
      <c r="F752" s="5"/>
      <c r="G752" s="5"/>
      <c r="H752" s="50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</row>
    <row r="753" spans="1:35" s="6" customFormat="1" ht="15">
      <c r="A753" s="5"/>
      <c r="B753" s="5"/>
      <c r="C753" s="5"/>
      <c r="D753" s="5"/>
      <c r="E753" s="5"/>
      <c r="F753" s="5"/>
      <c r="G753" s="5"/>
      <c r="H753" s="50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</row>
    <row r="754" spans="1:35" s="6" customFormat="1" ht="15">
      <c r="A754" s="5"/>
      <c r="B754" s="5"/>
      <c r="C754" s="5"/>
      <c r="D754" s="5"/>
      <c r="E754" s="5"/>
      <c r="F754" s="5"/>
      <c r="G754" s="5"/>
      <c r="H754" s="50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</row>
    <row r="755" spans="1:35" s="6" customFormat="1" ht="15">
      <c r="A755" s="5"/>
      <c r="B755" s="5"/>
      <c r="C755" s="5"/>
      <c r="D755" s="5"/>
      <c r="E755" s="5"/>
      <c r="F755" s="5"/>
      <c r="G755" s="5"/>
      <c r="H755" s="50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</row>
    <row r="756" spans="1:35" s="6" customFormat="1" ht="15">
      <c r="A756" s="5"/>
      <c r="B756" s="5"/>
      <c r="C756" s="5"/>
      <c r="D756" s="5"/>
      <c r="E756" s="5"/>
      <c r="F756" s="5"/>
      <c r="G756" s="5"/>
      <c r="H756" s="50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</row>
    <row r="757" spans="1:35" s="6" customFormat="1" ht="15">
      <c r="A757" s="5"/>
      <c r="B757" s="5"/>
      <c r="C757" s="5"/>
      <c r="D757" s="5"/>
      <c r="E757" s="5"/>
      <c r="F757" s="5"/>
      <c r="G757" s="5"/>
      <c r="H757" s="50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</row>
    <row r="758" spans="1:35" s="6" customFormat="1" ht="15">
      <c r="A758" s="5"/>
      <c r="B758" s="5"/>
      <c r="C758" s="5"/>
      <c r="D758" s="5"/>
      <c r="E758" s="5"/>
      <c r="F758" s="5"/>
      <c r="G758" s="5"/>
      <c r="H758" s="50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</row>
    <row r="759" spans="1:35" s="6" customFormat="1" ht="15">
      <c r="A759" s="5"/>
      <c r="B759" s="5"/>
      <c r="C759" s="5"/>
      <c r="D759" s="5"/>
      <c r="E759" s="5"/>
      <c r="F759" s="5"/>
      <c r="G759" s="5"/>
      <c r="H759" s="50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</row>
    <row r="760" spans="1:35" s="6" customFormat="1" ht="15">
      <c r="A760" s="5"/>
      <c r="B760" s="5"/>
      <c r="C760" s="5"/>
      <c r="D760" s="5"/>
      <c r="E760" s="5"/>
      <c r="F760" s="5"/>
      <c r="G760" s="5"/>
      <c r="H760" s="50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</row>
    <row r="761" spans="1:35" s="6" customFormat="1" ht="15">
      <c r="A761" s="5"/>
      <c r="B761" s="5"/>
      <c r="C761" s="5"/>
      <c r="D761" s="5"/>
      <c r="E761" s="5"/>
      <c r="F761" s="5"/>
      <c r="G761" s="5"/>
      <c r="H761" s="50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</row>
    <row r="762" spans="1:35" s="6" customFormat="1" ht="15">
      <c r="A762" s="5"/>
      <c r="B762" s="5"/>
      <c r="C762" s="5"/>
      <c r="D762" s="5"/>
      <c r="E762" s="5"/>
      <c r="F762" s="5"/>
      <c r="G762" s="5"/>
      <c r="H762" s="50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</row>
    <row r="763" spans="1:35" s="6" customFormat="1" ht="15">
      <c r="A763" s="5"/>
      <c r="B763" s="5"/>
      <c r="C763" s="5"/>
      <c r="D763" s="5"/>
      <c r="E763" s="5"/>
      <c r="F763" s="5"/>
      <c r="G763" s="5"/>
      <c r="H763" s="50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</row>
    <row r="764" spans="1:35" s="6" customFormat="1" ht="15">
      <c r="A764" s="5"/>
      <c r="B764" s="5"/>
      <c r="C764" s="5"/>
      <c r="D764" s="5"/>
      <c r="E764" s="5"/>
      <c r="F764" s="5"/>
      <c r="G764" s="5"/>
      <c r="H764" s="50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</row>
    <row r="765" spans="1:35" s="6" customFormat="1" ht="15">
      <c r="A765" s="5"/>
      <c r="B765" s="5"/>
      <c r="C765" s="5"/>
      <c r="D765" s="5"/>
      <c r="E765" s="5"/>
      <c r="F765" s="5"/>
      <c r="G765" s="5"/>
      <c r="H765" s="50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</row>
    <row r="766" spans="1:35" s="6" customFormat="1" ht="15">
      <c r="A766" s="5"/>
      <c r="B766" s="5"/>
      <c r="C766" s="5"/>
      <c r="D766" s="5"/>
      <c r="E766" s="5"/>
      <c r="F766" s="5"/>
      <c r="G766" s="5"/>
      <c r="H766" s="50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</row>
    <row r="767" spans="1:35" s="6" customFormat="1" ht="15">
      <c r="A767" s="5"/>
      <c r="B767" s="5"/>
      <c r="C767" s="5"/>
      <c r="D767" s="5"/>
      <c r="E767" s="5"/>
      <c r="F767" s="5"/>
      <c r="G767" s="5"/>
      <c r="H767" s="50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</row>
    <row r="768" spans="1:35" s="6" customFormat="1" ht="15">
      <c r="A768" s="5"/>
      <c r="B768" s="5"/>
      <c r="C768" s="5"/>
      <c r="D768" s="5"/>
      <c r="E768" s="5"/>
      <c r="F768" s="5"/>
      <c r="G768" s="5"/>
      <c r="H768" s="50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</row>
    <row r="769" spans="1:35" s="6" customFormat="1" ht="15">
      <c r="A769" s="5"/>
      <c r="B769" s="5"/>
      <c r="C769" s="5"/>
      <c r="D769" s="5"/>
      <c r="E769" s="5"/>
      <c r="F769" s="5"/>
      <c r="G769" s="5"/>
      <c r="H769" s="50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</row>
    <row r="770" spans="1:35" s="6" customFormat="1" ht="15">
      <c r="A770" s="5"/>
      <c r="B770" s="5"/>
      <c r="C770" s="5"/>
      <c r="D770" s="5"/>
      <c r="E770" s="5"/>
      <c r="F770" s="5"/>
      <c r="G770" s="5"/>
      <c r="H770" s="50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</row>
    <row r="771" spans="1:35" s="6" customFormat="1" ht="15">
      <c r="A771" s="5"/>
      <c r="B771" s="5"/>
      <c r="C771" s="5"/>
      <c r="D771" s="5"/>
      <c r="E771" s="5"/>
      <c r="F771" s="5"/>
      <c r="G771" s="5"/>
      <c r="H771" s="50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</row>
    <row r="772" spans="1:35" s="6" customFormat="1" ht="15">
      <c r="A772" s="5"/>
      <c r="B772" s="5"/>
      <c r="C772" s="5"/>
      <c r="D772" s="5"/>
      <c r="E772" s="5"/>
      <c r="F772" s="5"/>
      <c r="G772" s="5"/>
      <c r="H772" s="50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</row>
    <row r="773" spans="1:35" s="6" customFormat="1" ht="15">
      <c r="A773" s="5"/>
      <c r="B773" s="5"/>
      <c r="C773" s="5"/>
      <c r="D773" s="5"/>
      <c r="E773" s="5"/>
      <c r="F773" s="5"/>
      <c r="G773" s="5"/>
      <c r="H773" s="50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</row>
    <row r="774" spans="1:35" s="6" customFormat="1" ht="15">
      <c r="A774" s="5"/>
      <c r="B774" s="5"/>
      <c r="C774" s="5"/>
      <c r="D774" s="5"/>
      <c r="E774" s="5"/>
      <c r="F774" s="5"/>
      <c r="G774" s="5"/>
      <c r="H774" s="50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</row>
    <row r="775" spans="1:35" s="6" customFormat="1" ht="15">
      <c r="A775" s="5"/>
      <c r="B775" s="5"/>
      <c r="C775" s="5"/>
      <c r="D775" s="5"/>
      <c r="E775" s="5"/>
      <c r="F775" s="5"/>
      <c r="G775" s="5"/>
      <c r="H775" s="50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</row>
    <row r="776" spans="1:35" s="6" customFormat="1" ht="15">
      <c r="A776" s="5"/>
      <c r="B776" s="5"/>
      <c r="C776" s="5"/>
      <c r="D776" s="5"/>
      <c r="E776" s="5"/>
      <c r="F776" s="5"/>
      <c r="G776" s="5"/>
      <c r="H776" s="50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</row>
    <row r="777" spans="1:35" s="6" customFormat="1" ht="15">
      <c r="A777" s="5"/>
      <c r="B777" s="5"/>
      <c r="C777" s="5"/>
      <c r="D777" s="5"/>
      <c r="E777" s="5"/>
      <c r="F777" s="5"/>
      <c r="G777" s="5"/>
      <c r="H777" s="50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</row>
    <row r="778" spans="1:35" s="6" customFormat="1" ht="15">
      <c r="A778" s="5"/>
      <c r="B778" s="5"/>
      <c r="C778" s="5"/>
      <c r="D778" s="5"/>
      <c r="E778" s="5"/>
      <c r="F778" s="5"/>
      <c r="G778" s="5"/>
      <c r="H778" s="50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</row>
    <row r="779" spans="1:35" s="6" customFormat="1" ht="15">
      <c r="A779" s="5"/>
      <c r="B779" s="5"/>
      <c r="C779" s="5"/>
      <c r="D779" s="5"/>
      <c r="E779" s="5"/>
      <c r="F779" s="5"/>
      <c r="G779" s="5"/>
      <c r="H779" s="50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</row>
    <row r="780" spans="1:35" s="6" customFormat="1" ht="15">
      <c r="A780" s="5"/>
      <c r="B780" s="5"/>
      <c r="C780" s="5"/>
      <c r="D780" s="5"/>
      <c r="E780" s="5"/>
      <c r="F780" s="5"/>
      <c r="G780" s="5"/>
      <c r="H780" s="50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</row>
    <row r="781" spans="1:35" s="6" customFormat="1" ht="15">
      <c r="A781" s="5"/>
      <c r="B781" s="5"/>
      <c r="C781" s="5"/>
      <c r="D781" s="5"/>
      <c r="E781" s="5"/>
      <c r="F781" s="5"/>
      <c r="G781" s="5"/>
      <c r="H781" s="50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</row>
    <row r="782" spans="1:35" s="6" customFormat="1" ht="15">
      <c r="A782" s="5"/>
      <c r="B782" s="5"/>
      <c r="C782" s="5"/>
      <c r="D782" s="5"/>
      <c r="E782" s="5"/>
      <c r="F782" s="5"/>
      <c r="G782" s="5"/>
      <c r="H782" s="50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</row>
    <row r="783" spans="1:35" s="6" customFormat="1" ht="15">
      <c r="A783" s="5"/>
      <c r="B783" s="5"/>
      <c r="C783" s="5"/>
      <c r="D783" s="5"/>
      <c r="E783" s="5"/>
      <c r="F783" s="5"/>
      <c r="G783" s="5"/>
      <c r="H783" s="50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</row>
    <row r="784" spans="1:35" s="6" customFormat="1" ht="15">
      <c r="A784" s="5"/>
      <c r="B784" s="5"/>
      <c r="C784" s="5"/>
      <c r="D784" s="5"/>
      <c r="E784" s="5"/>
      <c r="F784" s="5"/>
      <c r="G784" s="5"/>
      <c r="H784" s="50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</row>
    <row r="785" spans="1:35" s="6" customFormat="1" ht="15">
      <c r="A785" s="5"/>
      <c r="B785" s="5"/>
      <c r="C785" s="5"/>
      <c r="D785" s="5"/>
      <c r="E785" s="5"/>
      <c r="F785" s="5"/>
      <c r="G785" s="5"/>
      <c r="H785" s="50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</row>
    <row r="786" spans="1:35" s="6" customFormat="1" ht="15">
      <c r="A786" s="5"/>
      <c r="B786" s="5"/>
      <c r="C786" s="5"/>
      <c r="D786" s="5"/>
      <c r="E786" s="5"/>
      <c r="F786" s="5"/>
      <c r="G786" s="5"/>
      <c r="H786" s="50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</row>
    <row r="787" spans="1:35" s="6" customFormat="1" ht="15">
      <c r="A787" s="5"/>
      <c r="B787" s="5"/>
      <c r="C787" s="5"/>
      <c r="D787" s="5"/>
      <c r="E787" s="5"/>
      <c r="F787" s="5"/>
      <c r="G787" s="5"/>
      <c r="H787" s="50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</row>
    <row r="788" spans="1:35" s="6" customFormat="1" ht="15">
      <c r="A788" s="5"/>
      <c r="B788" s="5"/>
      <c r="C788" s="5"/>
      <c r="D788" s="5"/>
      <c r="E788" s="5"/>
      <c r="F788" s="5"/>
      <c r="G788" s="5"/>
      <c r="H788" s="50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</row>
    <row r="789" spans="1:35" s="6" customFormat="1" ht="15">
      <c r="A789" s="5"/>
      <c r="B789" s="5"/>
      <c r="C789" s="5"/>
      <c r="D789" s="5"/>
      <c r="E789" s="5"/>
      <c r="F789" s="5"/>
      <c r="G789" s="5"/>
      <c r="H789" s="50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</row>
    <row r="790" spans="1:35" s="6" customFormat="1" ht="15">
      <c r="A790" s="5"/>
      <c r="B790" s="5"/>
      <c r="C790" s="5"/>
      <c r="D790" s="5"/>
      <c r="E790" s="5"/>
      <c r="F790" s="5"/>
      <c r="G790" s="5"/>
      <c r="H790" s="50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</row>
    <row r="791" spans="1:35" s="6" customFormat="1" ht="15">
      <c r="A791" s="5"/>
      <c r="B791" s="5"/>
      <c r="C791" s="5"/>
      <c r="D791" s="5"/>
      <c r="E791" s="5"/>
      <c r="F791" s="5"/>
      <c r="G791" s="5"/>
      <c r="H791" s="50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</row>
    <row r="792" spans="1:35" s="6" customFormat="1" ht="15">
      <c r="A792" s="5"/>
      <c r="B792" s="5"/>
      <c r="C792" s="5"/>
      <c r="D792" s="5"/>
      <c r="E792" s="5"/>
      <c r="F792" s="5"/>
      <c r="G792" s="5"/>
      <c r="H792" s="50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</row>
    <row r="793" spans="1:35" s="6" customFormat="1" ht="15">
      <c r="A793" s="5"/>
      <c r="B793" s="5"/>
      <c r="C793" s="5"/>
      <c r="D793" s="5"/>
      <c r="E793" s="5"/>
      <c r="F793" s="5"/>
      <c r="G793" s="5"/>
      <c r="H793" s="50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</row>
    <row r="794" spans="1:35" s="6" customFormat="1" ht="15">
      <c r="A794" s="5"/>
      <c r="B794" s="5"/>
      <c r="C794" s="5"/>
      <c r="D794" s="5"/>
      <c r="E794" s="5"/>
      <c r="F794" s="5"/>
      <c r="G794" s="5"/>
      <c r="H794" s="50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</row>
    <row r="795" spans="1:35" s="6" customFormat="1" ht="15">
      <c r="A795" s="5"/>
      <c r="B795" s="5"/>
      <c r="C795" s="5"/>
      <c r="D795" s="5"/>
      <c r="E795" s="5"/>
      <c r="F795" s="5"/>
      <c r="G795" s="5"/>
      <c r="H795" s="50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</row>
    <row r="796" spans="1:35" s="6" customFormat="1" ht="15">
      <c r="A796" s="5"/>
      <c r="B796" s="5"/>
      <c r="C796" s="5"/>
      <c r="D796" s="5"/>
      <c r="E796" s="5"/>
      <c r="F796" s="5"/>
      <c r="G796" s="5"/>
      <c r="H796" s="50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</row>
    <row r="797" spans="1:35" s="6" customFormat="1" ht="15">
      <c r="A797" s="5"/>
      <c r="B797" s="5"/>
      <c r="C797" s="5"/>
      <c r="D797" s="5"/>
      <c r="E797" s="5"/>
      <c r="F797" s="5"/>
      <c r="G797" s="5"/>
      <c r="H797" s="50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</row>
    <row r="798" spans="1:35" s="6" customFormat="1" ht="15">
      <c r="A798" s="5"/>
      <c r="B798" s="5"/>
      <c r="C798" s="5"/>
      <c r="D798" s="5"/>
      <c r="E798" s="5"/>
      <c r="F798" s="5"/>
      <c r="G798" s="5"/>
      <c r="H798" s="50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</row>
    <row r="799" spans="1:35" s="6" customFormat="1" ht="15">
      <c r="A799" s="5"/>
      <c r="B799" s="5"/>
      <c r="C799" s="5"/>
      <c r="D799" s="5"/>
      <c r="E799" s="5"/>
      <c r="F799" s="5"/>
      <c r="G799" s="5"/>
      <c r="H799" s="50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</row>
    <row r="800" spans="1:35" s="6" customFormat="1" ht="15">
      <c r="A800" s="5"/>
      <c r="B800" s="5"/>
      <c r="C800" s="5"/>
      <c r="D800" s="5"/>
      <c r="E800" s="5"/>
      <c r="F800" s="5"/>
      <c r="G800" s="5"/>
      <c r="H800" s="50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</row>
    <row r="801" spans="1:35" s="6" customFormat="1" ht="15">
      <c r="A801" s="5"/>
      <c r="B801" s="5"/>
      <c r="C801" s="5"/>
      <c r="D801" s="5"/>
      <c r="E801" s="5"/>
      <c r="F801" s="5"/>
      <c r="G801" s="5"/>
      <c r="H801" s="50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</row>
    <row r="802" spans="1:35" s="6" customFormat="1" ht="15">
      <c r="A802" s="5"/>
      <c r="B802" s="5"/>
      <c r="C802" s="5"/>
      <c r="D802" s="5"/>
      <c r="E802" s="5"/>
      <c r="F802" s="5"/>
      <c r="G802" s="5"/>
      <c r="H802" s="50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</row>
    <row r="803" spans="1:35" s="6" customFormat="1" ht="15">
      <c r="A803" s="5"/>
      <c r="B803" s="5"/>
      <c r="C803" s="5"/>
      <c r="D803" s="5"/>
      <c r="E803" s="5"/>
      <c r="F803" s="5"/>
      <c r="G803" s="5"/>
      <c r="H803" s="50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</row>
    <row r="804" spans="1:35" s="6" customFormat="1" ht="15">
      <c r="A804" s="5"/>
      <c r="B804" s="5"/>
      <c r="C804" s="5"/>
      <c r="D804" s="5"/>
      <c r="E804" s="5"/>
      <c r="F804" s="5"/>
      <c r="G804" s="5"/>
      <c r="H804" s="50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</row>
    <row r="805" spans="1:35" s="6" customFormat="1" ht="15">
      <c r="A805" s="5"/>
      <c r="B805" s="5"/>
      <c r="C805" s="5"/>
      <c r="D805" s="5"/>
      <c r="E805" s="5"/>
      <c r="F805" s="5"/>
      <c r="G805" s="5"/>
      <c r="H805" s="50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</row>
    <row r="806" spans="1:35" s="6" customFormat="1" ht="15">
      <c r="A806" s="5"/>
      <c r="B806" s="5"/>
      <c r="C806" s="5"/>
      <c r="D806" s="5"/>
      <c r="E806" s="5"/>
      <c r="F806" s="5"/>
      <c r="G806" s="5"/>
      <c r="H806" s="50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</row>
    <row r="807" spans="1:35" s="6" customFormat="1" ht="15">
      <c r="A807" s="5"/>
      <c r="B807" s="5"/>
      <c r="C807" s="5"/>
      <c r="D807" s="5"/>
      <c r="E807" s="5"/>
      <c r="F807" s="5"/>
      <c r="G807" s="5"/>
      <c r="H807" s="50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</row>
    <row r="808" spans="1:35" s="6" customFormat="1" ht="15">
      <c r="A808" s="5"/>
      <c r="B808" s="5"/>
      <c r="C808" s="5"/>
      <c r="D808" s="5"/>
      <c r="E808" s="5"/>
      <c r="F808" s="5"/>
      <c r="G808" s="5"/>
      <c r="H808" s="50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</row>
    <row r="809" spans="1:35" s="6" customFormat="1" ht="15">
      <c r="A809" s="5"/>
      <c r="B809" s="5"/>
      <c r="C809" s="5"/>
      <c r="D809" s="5"/>
      <c r="E809" s="5"/>
      <c r="F809" s="5"/>
      <c r="G809" s="5"/>
      <c r="H809" s="50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</row>
    <row r="810" spans="1:35" s="6" customFormat="1" ht="15">
      <c r="A810" s="5"/>
      <c r="B810" s="5"/>
      <c r="C810" s="5"/>
      <c r="D810" s="5"/>
      <c r="E810" s="5"/>
      <c r="F810" s="5"/>
      <c r="G810" s="5"/>
      <c r="H810" s="50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</row>
    <row r="811" spans="1:35" s="6" customFormat="1" ht="15">
      <c r="A811" s="5"/>
      <c r="B811" s="5"/>
      <c r="C811" s="5"/>
      <c r="D811" s="5"/>
      <c r="E811" s="5"/>
      <c r="F811" s="5"/>
      <c r="G811" s="5"/>
      <c r="H811" s="50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</row>
    <row r="812" spans="1:35" s="6" customFormat="1" ht="15">
      <c r="A812" s="5"/>
      <c r="B812" s="5"/>
      <c r="C812" s="5"/>
      <c r="D812" s="5"/>
      <c r="E812" s="5"/>
      <c r="F812" s="5"/>
      <c r="G812" s="5"/>
      <c r="H812" s="50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</row>
    <row r="813" spans="1:35" s="6" customFormat="1" ht="15">
      <c r="A813" s="5"/>
      <c r="B813" s="5"/>
      <c r="C813" s="5"/>
      <c r="D813" s="5"/>
      <c r="E813" s="5"/>
      <c r="F813" s="5"/>
      <c r="G813" s="5"/>
      <c r="H813" s="50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</row>
    <row r="814" spans="1:35" s="6" customFormat="1" ht="15">
      <c r="A814" s="5"/>
      <c r="B814" s="5"/>
      <c r="C814" s="5"/>
      <c r="D814" s="5"/>
      <c r="E814" s="5"/>
      <c r="F814" s="5"/>
      <c r="G814" s="5"/>
      <c r="H814" s="50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</row>
    <row r="815" spans="1:35" s="6" customFormat="1" ht="15">
      <c r="A815" s="5"/>
      <c r="B815" s="5"/>
      <c r="C815" s="5"/>
      <c r="D815" s="5"/>
      <c r="E815" s="5"/>
      <c r="F815" s="5"/>
      <c r="G815" s="5"/>
      <c r="H815" s="50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</row>
    <row r="816" spans="1:35" s="6" customFormat="1" ht="15">
      <c r="A816" s="5"/>
      <c r="B816" s="5"/>
      <c r="C816" s="5"/>
      <c r="D816" s="5"/>
      <c r="E816" s="5"/>
      <c r="F816" s="5"/>
      <c r="G816" s="5"/>
      <c r="H816" s="50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</row>
    <row r="817" spans="1:35" s="6" customFormat="1" ht="15">
      <c r="A817" s="5"/>
      <c r="B817" s="5"/>
      <c r="C817" s="5"/>
      <c r="D817" s="5"/>
      <c r="E817" s="5"/>
      <c r="F817" s="5"/>
      <c r="G817" s="5"/>
      <c r="H817" s="50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</row>
    <row r="818" spans="1:35" s="6" customFormat="1" ht="15">
      <c r="A818" s="5"/>
      <c r="B818" s="5"/>
      <c r="C818" s="5"/>
      <c r="D818" s="5"/>
      <c r="E818" s="5"/>
      <c r="F818" s="5"/>
      <c r="G818" s="5"/>
      <c r="H818" s="50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</row>
    <row r="819" spans="1:35" s="6" customFormat="1" ht="15">
      <c r="A819" s="5"/>
      <c r="B819" s="5"/>
      <c r="C819" s="5"/>
      <c r="D819" s="5"/>
      <c r="E819" s="5"/>
      <c r="F819" s="5"/>
      <c r="G819" s="5"/>
      <c r="H819" s="50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</row>
    <row r="820" spans="1:35" s="6" customFormat="1" ht="15">
      <c r="A820" s="5"/>
      <c r="B820" s="5"/>
      <c r="C820" s="5"/>
      <c r="D820" s="5"/>
      <c r="E820" s="5"/>
      <c r="F820" s="5"/>
      <c r="G820" s="5"/>
      <c r="H820" s="50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</row>
    <row r="821" spans="1:35" s="6" customFormat="1" ht="15">
      <c r="A821" s="5"/>
      <c r="B821" s="5"/>
      <c r="C821" s="5"/>
      <c r="D821" s="5"/>
      <c r="E821" s="5"/>
      <c r="F821" s="5"/>
      <c r="G821" s="5"/>
      <c r="H821" s="50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</row>
    <row r="822" spans="1:35" s="6" customFormat="1" ht="15">
      <c r="A822" s="5"/>
      <c r="B822" s="5"/>
      <c r="C822" s="5"/>
      <c r="D822" s="5"/>
      <c r="E822" s="5"/>
      <c r="F822" s="5"/>
      <c r="G822" s="5"/>
      <c r="H822" s="50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</row>
    <row r="823" spans="1:35" s="6" customFormat="1" ht="15">
      <c r="A823" s="5"/>
      <c r="B823" s="5"/>
      <c r="C823" s="5"/>
      <c r="D823" s="5"/>
      <c r="E823" s="5"/>
      <c r="F823" s="5"/>
      <c r="G823" s="5"/>
      <c r="H823" s="50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</row>
    <row r="824" spans="1:35" s="6" customFormat="1" ht="15">
      <c r="A824" s="5"/>
      <c r="B824" s="5"/>
      <c r="C824" s="5"/>
      <c r="D824" s="5"/>
      <c r="E824" s="5"/>
      <c r="F824" s="5"/>
      <c r="G824" s="5"/>
      <c r="H824" s="50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</row>
    <row r="825" spans="1:35" s="6" customFormat="1" ht="15">
      <c r="A825" s="5"/>
      <c r="B825" s="5"/>
      <c r="C825" s="5"/>
      <c r="D825" s="5"/>
      <c r="E825" s="5"/>
      <c r="F825" s="5"/>
      <c r="G825" s="5"/>
      <c r="H825" s="50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</row>
    <row r="826" spans="1:35" s="6" customFormat="1" ht="15">
      <c r="A826" s="5"/>
      <c r="B826" s="5"/>
      <c r="C826" s="5"/>
      <c r="D826" s="5"/>
      <c r="E826" s="5"/>
      <c r="F826" s="5"/>
      <c r="G826" s="5"/>
      <c r="H826" s="50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</row>
    <row r="827" spans="1:35" s="6" customFormat="1" ht="15">
      <c r="A827" s="5"/>
      <c r="B827" s="5"/>
      <c r="C827" s="5"/>
      <c r="D827" s="5"/>
      <c r="E827" s="5"/>
      <c r="F827" s="5"/>
      <c r="G827" s="5"/>
      <c r="H827" s="50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</row>
    <row r="828" spans="1:35" s="6" customFormat="1" ht="15">
      <c r="A828" s="5"/>
      <c r="B828" s="5"/>
      <c r="C828" s="5"/>
      <c r="D828" s="5"/>
      <c r="E828" s="5"/>
      <c r="F828" s="5"/>
      <c r="G828" s="5"/>
      <c r="H828" s="50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</row>
    <row r="829" spans="1:35" s="6" customFormat="1" ht="15">
      <c r="A829" s="5"/>
      <c r="B829" s="5"/>
      <c r="C829" s="5"/>
      <c r="D829" s="5"/>
      <c r="E829" s="5"/>
      <c r="F829" s="5"/>
      <c r="G829" s="5"/>
      <c r="H829" s="50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</row>
    <row r="830" spans="1:35" s="6" customFormat="1" ht="15">
      <c r="A830" s="5"/>
      <c r="B830" s="5"/>
      <c r="C830" s="5"/>
      <c r="D830" s="5"/>
      <c r="E830" s="5"/>
      <c r="F830" s="5"/>
      <c r="G830" s="5"/>
      <c r="H830" s="50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</row>
    <row r="831" spans="1:35" s="6" customFormat="1" ht="15">
      <c r="A831" s="5"/>
      <c r="B831" s="5"/>
      <c r="C831" s="5"/>
      <c r="D831" s="5"/>
      <c r="E831" s="5"/>
      <c r="F831" s="5"/>
      <c r="G831" s="5"/>
      <c r="H831" s="50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</row>
    <row r="832" spans="1:35" s="6" customFormat="1" ht="15">
      <c r="A832" s="5"/>
      <c r="B832" s="5"/>
      <c r="C832" s="5"/>
      <c r="D832" s="5"/>
      <c r="E832" s="5"/>
      <c r="F832" s="5"/>
      <c r="G832" s="5"/>
      <c r="H832" s="50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</row>
    <row r="833" spans="1:35" s="6" customFormat="1" ht="15">
      <c r="A833" s="5"/>
      <c r="B833" s="5"/>
      <c r="C833" s="5"/>
      <c r="D833" s="5"/>
      <c r="E833" s="5"/>
      <c r="F833" s="5"/>
      <c r="G833" s="5"/>
      <c r="H833" s="50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</row>
    <row r="834" spans="1:35" s="6" customFormat="1" ht="15">
      <c r="A834" s="5"/>
      <c r="B834" s="5"/>
      <c r="C834" s="5"/>
      <c r="D834" s="5"/>
      <c r="E834" s="5"/>
      <c r="F834" s="5"/>
      <c r="G834" s="5"/>
      <c r="H834" s="50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</row>
    <row r="835" spans="1:35" s="6" customFormat="1" ht="15">
      <c r="A835" s="5"/>
      <c r="B835" s="5"/>
      <c r="C835" s="5"/>
      <c r="D835" s="5"/>
      <c r="E835" s="5"/>
      <c r="F835" s="5"/>
      <c r="G835" s="5"/>
      <c r="H835" s="50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</row>
    <row r="836" spans="1:35" s="6" customFormat="1" ht="15">
      <c r="A836" s="5"/>
      <c r="B836" s="5"/>
      <c r="C836" s="5"/>
      <c r="D836" s="5"/>
      <c r="E836" s="5"/>
      <c r="F836" s="5"/>
      <c r="G836" s="5"/>
      <c r="H836" s="50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</row>
    <row r="837" spans="1:35" s="6" customFormat="1" ht="15">
      <c r="A837" s="5"/>
      <c r="B837" s="5"/>
      <c r="C837" s="5"/>
      <c r="D837" s="5"/>
      <c r="E837" s="5"/>
      <c r="F837" s="5"/>
      <c r="G837" s="5"/>
      <c r="H837" s="50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</row>
    <row r="838" spans="1:35" s="6" customFormat="1" ht="15">
      <c r="A838" s="5"/>
      <c r="B838" s="5"/>
      <c r="C838" s="5"/>
      <c r="D838" s="5"/>
      <c r="E838" s="5"/>
      <c r="F838" s="5"/>
      <c r="G838" s="5"/>
      <c r="H838" s="50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</row>
    <row r="839" spans="1:35" s="6" customFormat="1" ht="15">
      <c r="A839" s="5"/>
      <c r="B839" s="5"/>
      <c r="C839" s="5"/>
      <c r="D839" s="5"/>
      <c r="E839" s="5"/>
      <c r="F839" s="5"/>
      <c r="G839" s="5"/>
      <c r="H839" s="50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</row>
    <row r="840" spans="1:35" s="6" customFormat="1" ht="15">
      <c r="A840" s="5"/>
      <c r="B840" s="5"/>
      <c r="C840" s="5"/>
      <c r="D840" s="5"/>
      <c r="E840" s="5"/>
      <c r="F840" s="5"/>
      <c r="G840" s="5"/>
      <c r="H840" s="50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</row>
    <row r="841" spans="1:35" s="6" customFormat="1" ht="15">
      <c r="A841" s="5"/>
      <c r="B841" s="5"/>
      <c r="C841" s="5"/>
      <c r="D841" s="5"/>
      <c r="E841" s="5"/>
      <c r="F841" s="5"/>
      <c r="G841" s="5"/>
      <c r="H841" s="50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</row>
    <row r="842" spans="1:35" s="6" customFormat="1" ht="15">
      <c r="A842" s="5"/>
      <c r="B842" s="5"/>
      <c r="C842" s="5"/>
      <c r="D842" s="5"/>
      <c r="E842" s="5"/>
      <c r="F842" s="5"/>
      <c r="G842" s="5"/>
      <c r="H842" s="50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</row>
    <row r="843" spans="1:35" s="6" customFormat="1" ht="15">
      <c r="A843" s="5"/>
      <c r="B843" s="5"/>
      <c r="C843" s="5"/>
      <c r="D843" s="5"/>
      <c r="E843" s="5"/>
      <c r="F843" s="5"/>
      <c r="G843" s="5"/>
      <c r="H843" s="50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</row>
    <row r="844" spans="1:35" s="6" customFormat="1" ht="15">
      <c r="A844" s="5"/>
      <c r="B844" s="5"/>
      <c r="C844" s="5"/>
      <c r="D844" s="5"/>
      <c r="E844" s="5"/>
      <c r="F844" s="5"/>
      <c r="G844" s="5"/>
      <c r="H844" s="50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</row>
    <row r="845" spans="1:35" s="6" customFormat="1" ht="15">
      <c r="A845" s="5"/>
      <c r="B845" s="5"/>
      <c r="C845" s="5"/>
      <c r="D845" s="5"/>
      <c r="E845" s="5"/>
      <c r="F845" s="5"/>
      <c r="G845" s="5"/>
      <c r="H845" s="50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</row>
    <row r="846" spans="1:35" s="6" customFormat="1" ht="15">
      <c r="A846" s="5"/>
      <c r="B846" s="5"/>
      <c r="C846" s="5"/>
      <c r="D846" s="5"/>
      <c r="E846" s="5"/>
      <c r="F846" s="5"/>
      <c r="G846" s="5"/>
      <c r="H846" s="50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</row>
    <row r="847" spans="1:35" s="6" customFormat="1" ht="15">
      <c r="A847" s="5"/>
      <c r="B847" s="5"/>
      <c r="C847" s="5"/>
      <c r="D847" s="5"/>
      <c r="E847" s="5"/>
      <c r="F847" s="5"/>
      <c r="G847" s="5"/>
      <c r="H847" s="50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</row>
    <row r="848" spans="1:35" s="6" customFormat="1" ht="15">
      <c r="A848" s="5"/>
      <c r="B848" s="5"/>
      <c r="C848" s="5"/>
      <c r="D848" s="5"/>
      <c r="E848" s="5"/>
      <c r="F848" s="5"/>
      <c r="G848" s="5"/>
      <c r="H848" s="50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</row>
    <row r="849" spans="1:35" s="6" customFormat="1" ht="15">
      <c r="A849" s="5"/>
      <c r="B849" s="5"/>
      <c r="C849" s="5"/>
      <c r="D849" s="5"/>
      <c r="E849" s="5"/>
      <c r="F849" s="5"/>
      <c r="G849" s="5"/>
      <c r="H849" s="50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</row>
    <row r="850" spans="1:35" s="6" customFormat="1" ht="15">
      <c r="A850" s="5"/>
      <c r="B850" s="5"/>
      <c r="C850" s="5"/>
      <c r="D850" s="5"/>
      <c r="E850" s="5"/>
      <c r="F850" s="5"/>
      <c r="G850" s="5"/>
      <c r="H850" s="50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</row>
    <row r="851" spans="1:35" s="6" customFormat="1" ht="15">
      <c r="A851" s="5"/>
      <c r="B851" s="5"/>
      <c r="C851" s="5"/>
      <c r="D851" s="5"/>
      <c r="E851" s="5"/>
      <c r="F851" s="5"/>
      <c r="G851" s="5"/>
      <c r="H851" s="50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</row>
    <row r="852" spans="1:35" s="6" customFormat="1" ht="15">
      <c r="A852" s="5"/>
      <c r="B852" s="5"/>
      <c r="C852" s="5"/>
      <c r="D852" s="5"/>
      <c r="E852" s="5"/>
      <c r="F852" s="5"/>
      <c r="G852" s="5"/>
      <c r="H852" s="50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</row>
    <row r="853" spans="1:35" s="6" customFormat="1" ht="15">
      <c r="A853" s="5"/>
      <c r="B853" s="5"/>
      <c r="C853" s="5"/>
      <c r="D853" s="5"/>
      <c r="E853" s="5"/>
      <c r="F853" s="5"/>
      <c r="G853" s="5"/>
      <c r="H853" s="50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</row>
    <row r="854" spans="1:35" s="6" customFormat="1" ht="15">
      <c r="A854" s="5"/>
      <c r="B854" s="5"/>
      <c r="C854" s="5"/>
      <c r="D854" s="5"/>
      <c r="E854" s="5"/>
      <c r="F854" s="5"/>
      <c r="G854" s="5"/>
      <c r="H854" s="50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</row>
    <row r="855" spans="1:35" s="6" customFormat="1" ht="15">
      <c r="A855" s="5"/>
      <c r="B855" s="5"/>
      <c r="C855" s="5"/>
      <c r="D855" s="5"/>
      <c r="E855" s="5"/>
      <c r="F855" s="5"/>
      <c r="G855" s="5"/>
      <c r="H855" s="50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</row>
    <row r="856" spans="1:35" s="6" customFormat="1" ht="15">
      <c r="A856" s="5"/>
      <c r="B856" s="5"/>
      <c r="C856" s="5"/>
      <c r="D856" s="5"/>
      <c r="E856" s="5"/>
      <c r="F856" s="5"/>
      <c r="G856" s="5"/>
      <c r="H856" s="50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</row>
    <row r="857" spans="1:35" s="6" customFormat="1" ht="15">
      <c r="A857" s="5"/>
      <c r="B857" s="5"/>
      <c r="C857" s="5"/>
      <c r="D857" s="5"/>
      <c r="E857" s="5"/>
      <c r="F857" s="5"/>
      <c r="G857" s="5"/>
      <c r="H857" s="50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</row>
    <row r="858" spans="1:35" s="6" customFormat="1" ht="15">
      <c r="A858" s="5"/>
      <c r="B858" s="5"/>
      <c r="C858" s="5"/>
      <c r="D858" s="5"/>
      <c r="E858" s="5"/>
      <c r="F858" s="5"/>
      <c r="G858" s="5"/>
      <c r="H858" s="50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</row>
    <row r="859" spans="1:35" s="6" customFormat="1" ht="15">
      <c r="A859" s="5"/>
      <c r="B859" s="5"/>
      <c r="C859" s="5"/>
      <c r="D859" s="5"/>
      <c r="E859" s="5"/>
      <c r="F859" s="5"/>
      <c r="G859" s="5"/>
      <c r="H859" s="50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</row>
    <row r="860" spans="1:35" s="6" customFormat="1" ht="15">
      <c r="A860" s="5"/>
      <c r="B860" s="5"/>
      <c r="C860" s="5"/>
      <c r="D860" s="5"/>
      <c r="E860" s="5"/>
      <c r="F860" s="5"/>
      <c r="G860" s="5"/>
      <c r="H860" s="50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</row>
    <row r="861" spans="1:35" s="6" customFormat="1" ht="15">
      <c r="A861" s="5"/>
      <c r="B861" s="5"/>
      <c r="C861" s="5"/>
      <c r="D861" s="5"/>
      <c r="E861" s="5"/>
      <c r="F861" s="5"/>
      <c r="G861" s="5"/>
      <c r="H861" s="50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</row>
    <row r="862" spans="1:35" s="6" customFormat="1" ht="15">
      <c r="A862" s="5"/>
      <c r="B862" s="5"/>
      <c r="C862" s="5"/>
      <c r="D862" s="5"/>
      <c r="E862" s="5"/>
      <c r="F862" s="5"/>
      <c r="G862" s="5"/>
      <c r="H862" s="50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</row>
    <row r="863" spans="1:35" s="6" customFormat="1" ht="15">
      <c r="A863" s="5"/>
      <c r="B863" s="5"/>
      <c r="C863" s="5"/>
      <c r="D863" s="5"/>
      <c r="E863" s="5"/>
      <c r="F863" s="5"/>
      <c r="G863" s="5"/>
      <c r="H863" s="50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</row>
    <row r="864" spans="1:35" s="6" customFormat="1" ht="15">
      <c r="A864" s="5"/>
      <c r="B864" s="5"/>
      <c r="C864" s="5"/>
      <c r="D864" s="5"/>
      <c r="E864" s="5"/>
      <c r="F864" s="5"/>
      <c r="G864" s="5"/>
      <c r="H864" s="50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</row>
    <row r="865" spans="1:35" s="6" customFormat="1" ht="15">
      <c r="A865" s="5"/>
      <c r="B865" s="5"/>
      <c r="C865" s="5"/>
      <c r="D865" s="5"/>
      <c r="E865" s="5"/>
      <c r="F865" s="5"/>
      <c r="G865" s="5"/>
      <c r="H865" s="50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</row>
    <row r="866" spans="1:35" s="6" customFormat="1" ht="15">
      <c r="A866" s="5"/>
      <c r="B866" s="5"/>
      <c r="C866" s="5"/>
      <c r="D866" s="5"/>
      <c r="E866" s="5"/>
      <c r="F866" s="5"/>
      <c r="G866" s="5"/>
      <c r="H866" s="50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</row>
    <row r="867" spans="1:35" s="6" customFormat="1" ht="15">
      <c r="A867" s="5"/>
      <c r="B867" s="5"/>
      <c r="C867" s="5"/>
      <c r="D867" s="5"/>
      <c r="E867" s="5"/>
      <c r="F867" s="5"/>
      <c r="G867" s="5"/>
      <c r="H867" s="50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</row>
    <row r="868" spans="1:35" s="6" customFormat="1" ht="15">
      <c r="A868" s="5"/>
      <c r="B868" s="5"/>
      <c r="C868" s="5"/>
      <c r="D868" s="5"/>
      <c r="E868" s="5"/>
      <c r="F868" s="5"/>
      <c r="G868" s="5"/>
      <c r="H868" s="50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</row>
    <row r="869" spans="1:35" s="6" customFormat="1" ht="15">
      <c r="A869" s="5"/>
      <c r="B869" s="5"/>
      <c r="C869" s="5"/>
      <c r="D869" s="5"/>
      <c r="E869" s="5"/>
      <c r="F869" s="5"/>
      <c r="G869" s="5"/>
      <c r="H869" s="50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</row>
    <row r="870" spans="1:35" s="6" customFormat="1" ht="15">
      <c r="A870" s="5"/>
      <c r="B870" s="5"/>
      <c r="C870" s="5"/>
      <c r="D870" s="5"/>
      <c r="E870" s="5"/>
      <c r="F870" s="5"/>
      <c r="G870" s="5"/>
      <c r="H870" s="50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</row>
    <row r="871" spans="1:35" s="6" customFormat="1" ht="15">
      <c r="A871" s="5"/>
      <c r="B871" s="5"/>
      <c r="C871" s="5"/>
      <c r="D871" s="5"/>
      <c r="E871" s="5"/>
      <c r="F871" s="5"/>
      <c r="G871" s="5"/>
      <c r="H871" s="50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</row>
    <row r="872" spans="1:35" s="6" customFormat="1" ht="15">
      <c r="A872" s="5"/>
      <c r="B872" s="5"/>
      <c r="C872" s="5"/>
      <c r="D872" s="5"/>
      <c r="E872" s="5"/>
      <c r="F872" s="5"/>
      <c r="G872" s="5"/>
      <c r="H872" s="50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</row>
    <row r="873" spans="1:35" s="6" customFormat="1" ht="15">
      <c r="A873" s="5"/>
      <c r="B873" s="5"/>
      <c r="C873" s="5"/>
      <c r="D873" s="5"/>
      <c r="E873" s="5"/>
      <c r="F873" s="5"/>
      <c r="G873" s="5"/>
      <c r="H873" s="50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</row>
    <row r="874" spans="1:35" s="6" customFormat="1" ht="15">
      <c r="A874" s="5"/>
      <c r="B874" s="5"/>
      <c r="C874" s="5"/>
      <c r="D874" s="5"/>
      <c r="E874" s="5"/>
      <c r="F874" s="5"/>
      <c r="G874" s="5"/>
      <c r="H874" s="50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</row>
    <row r="875" spans="1:35" s="6" customFormat="1" ht="15">
      <c r="A875" s="5"/>
      <c r="B875" s="5"/>
      <c r="C875" s="5"/>
      <c r="D875" s="5"/>
      <c r="E875" s="5"/>
      <c r="F875" s="5"/>
      <c r="G875" s="5"/>
      <c r="H875" s="50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</row>
    <row r="876" spans="1:35" s="6" customFormat="1" ht="15">
      <c r="A876" s="5"/>
      <c r="B876" s="5"/>
      <c r="C876" s="5"/>
      <c r="D876" s="5"/>
      <c r="E876" s="5"/>
      <c r="F876" s="5"/>
      <c r="G876" s="5"/>
      <c r="H876" s="50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</row>
    <row r="877" spans="1:35" s="6" customFormat="1" ht="15">
      <c r="A877" s="5"/>
      <c r="B877" s="5"/>
      <c r="C877" s="5"/>
      <c r="D877" s="5"/>
      <c r="E877" s="5"/>
      <c r="F877" s="5"/>
      <c r="G877" s="5"/>
      <c r="H877" s="50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</row>
    <row r="878" spans="1:35" s="6" customFormat="1" ht="15">
      <c r="A878" s="5"/>
      <c r="B878" s="5"/>
      <c r="C878" s="5"/>
      <c r="D878" s="5"/>
      <c r="E878" s="5"/>
      <c r="F878" s="5"/>
      <c r="G878" s="5"/>
      <c r="H878" s="50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</row>
    <row r="879" spans="1:35" s="6" customFormat="1" ht="15">
      <c r="A879" s="5"/>
      <c r="B879" s="5"/>
      <c r="C879" s="5"/>
      <c r="D879" s="5"/>
      <c r="E879" s="5"/>
      <c r="F879" s="5"/>
      <c r="G879" s="5"/>
      <c r="H879" s="50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</row>
    <row r="880" spans="1:35" s="6" customFormat="1" ht="15">
      <c r="A880" s="5"/>
      <c r="B880" s="5"/>
      <c r="C880" s="5"/>
      <c r="D880" s="5"/>
      <c r="E880" s="5"/>
      <c r="F880" s="5"/>
      <c r="G880" s="5"/>
      <c r="H880" s="50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</row>
    <row r="881" spans="1:35" s="6" customFormat="1" ht="15">
      <c r="A881" s="5"/>
      <c r="B881" s="5"/>
      <c r="C881" s="5"/>
      <c r="D881" s="5"/>
      <c r="E881" s="5"/>
      <c r="F881" s="5"/>
      <c r="G881" s="5"/>
      <c r="H881" s="50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</row>
    <row r="882" spans="1:35" s="6" customFormat="1" ht="15">
      <c r="A882" s="5"/>
      <c r="B882" s="5"/>
      <c r="C882" s="5"/>
      <c r="D882" s="5"/>
      <c r="E882" s="5"/>
      <c r="F882" s="5"/>
      <c r="G882" s="5"/>
      <c r="H882" s="50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</row>
    <row r="883" spans="1:35" s="6" customFormat="1" ht="15">
      <c r="A883" s="5"/>
      <c r="B883" s="5"/>
      <c r="C883" s="5"/>
      <c r="D883" s="5"/>
      <c r="E883" s="5"/>
      <c r="F883" s="5"/>
      <c r="G883" s="5"/>
      <c r="H883" s="50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</row>
    <row r="884" spans="1:35" s="6" customFormat="1" ht="15">
      <c r="A884" s="5"/>
      <c r="B884" s="5"/>
      <c r="C884" s="5"/>
      <c r="D884" s="5"/>
      <c r="E884" s="5"/>
      <c r="F884" s="5"/>
      <c r="G884" s="5"/>
      <c r="H884" s="50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</row>
    <row r="885" spans="1:35" s="6" customFormat="1" ht="15">
      <c r="A885" s="5"/>
      <c r="B885" s="5"/>
      <c r="C885" s="5"/>
      <c r="D885" s="5"/>
      <c r="E885" s="5"/>
      <c r="F885" s="5"/>
      <c r="G885" s="5"/>
      <c r="H885" s="50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</row>
    <row r="886" spans="1:35" s="6" customFormat="1" ht="15">
      <c r="A886" s="5"/>
      <c r="B886" s="5"/>
      <c r="C886" s="5"/>
      <c r="D886" s="5"/>
      <c r="E886" s="5"/>
      <c r="F886" s="5"/>
      <c r="G886" s="5"/>
      <c r="H886" s="50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</row>
    <row r="887" spans="1:35" s="6" customFormat="1" ht="15">
      <c r="A887" s="5"/>
      <c r="B887" s="5"/>
      <c r="C887" s="5"/>
      <c r="D887" s="5"/>
      <c r="E887" s="5"/>
      <c r="F887" s="5"/>
      <c r="G887" s="5"/>
      <c r="H887" s="50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</row>
    <row r="888" spans="1:35" s="6" customFormat="1" ht="15">
      <c r="A888" s="5"/>
      <c r="B888" s="5"/>
      <c r="C888" s="5"/>
      <c r="D888" s="5"/>
      <c r="E888" s="5"/>
      <c r="F888" s="5"/>
      <c r="G888" s="5"/>
      <c r="H888" s="50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</row>
    <row r="889" spans="1:35" s="6" customFormat="1" ht="15">
      <c r="A889" s="5"/>
      <c r="B889" s="5"/>
      <c r="C889" s="5"/>
      <c r="D889" s="5"/>
      <c r="E889" s="5"/>
      <c r="F889" s="5"/>
      <c r="G889" s="5"/>
      <c r="H889" s="50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</row>
    <row r="890" spans="1:35" s="6" customFormat="1" ht="15">
      <c r="A890" s="5"/>
      <c r="B890" s="5"/>
      <c r="C890" s="5"/>
      <c r="D890" s="5"/>
      <c r="E890" s="5"/>
      <c r="F890" s="5"/>
      <c r="G890" s="5"/>
      <c r="H890" s="50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</row>
    <row r="891" spans="1:35" s="6" customFormat="1" ht="15">
      <c r="A891" s="5"/>
      <c r="B891" s="5"/>
      <c r="C891" s="5"/>
      <c r="D891" s="5"/>
      <c r="E891" s="5"/>
      <c r="F891" s="5"/>
      <c r="G891" s="5"/>
      <c r="H891" s="50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</row>
    <row r="892" spans="1:35" s="6" customFormat="1" ht="15">
      <c r="A892" s="5"/>
      <c r="B892" s="5"/>
      <c r="C892" s="5"/>
      <c r="D892" s="5"/>
      <c r="E892" s="5"/>
      <c r="F892" s="5"/>
      <c r="G892" s="5"/>
      <c r="H892" s="50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</row>
    <row r="893" spans="1:35" s="6" customFormat="1" ht="15">
      <c r="A893" s="5"/>
      <c r="B893" s="5"/>
      <c r="C893" s="5"/>
      <c r="D893" s="5"/>
      <c r="E893" s="5"/>
      <c r="F893" s="5"/>
      <c r="G893" s="5"/>
      <c r="H893" s="50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</row>
    <row r="894" spans="1:35" s="6" customFormat="1" ht="15">
      <c r="A894" s="5"/>
      <c r="B894" s="5"/>
      <c r="C894" s="5"/>
      <c r="D894" s="5"/>
      <c r="E894" s="5"/>
      <c r="F894" s="5"/>
      <c r="G894" s="5"/>
      <c r="H894" s="50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</row>
    <row r="895" spans="1:35" s="6" customFormat="1" ht="15">
      <c r="A895" s="5"/>
      <c r="B895" s="5"/>
      <c r="C895" s="5"/>
      <c r="D895" s="5"/>
      <c r="E895" s="5"/>
      <c r="F895" s="5"/>
      <c r="G895" s="5"/>
      <c r="H895" s="50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</row>
    <row r="896" spans="1:35" s="6" customFormat="1" ht="15">
      <c r="A896" s="5"/>
      <c r="B896" s="5"/>
      <c r="C896" s="5"/>
      <c r="D896" s="5"/>
      <c r="E896" s="5"/>
      <c r="F896" s="5"/>
      <c r="G896" s="5"/>
      <c r="H896" s="50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</row>
    <row r="897" spans="1:35" s="6" customFormat="1" ht="15">
      <c r="A897" s="5"/>
      <c r="B897" s="5"/>
      <c r="C897" s="5"/>
      <c r="D897" s="5"/>
      <c r="E897" s="5"/>
      <c r="F897" s="5"/>
      <c r="G897" s="5"/>
      <c r="H897" s="50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</row>
    <row r="898" spans="1:35" s="6" customFormat="1" ht="15">
      <c r="A898" s="5"/>
      <c r="B898" s="5"/>
      <c r="C898" s="5"/>
      <c r="D898" s="5"/>
      <c r="E898" s="5"/>
      <c r="F898" s="5"/>
      <c r="G898" s="5"/>
      <c r="H898" s="50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</row>
    <row r="899" spans="1:35" s="6" customFormat="1" ht="15">
      <c r="A899" s="5"/>
      <c r="B899" s="5"/>
      <c r="C899" s="5"/>
      <c r="D899" s="5"/>
      <c r="E899" s="5"/>
      <c r="F899" s="5"/>
      <c r="G899" s="5"/>
      <c r="H899" s="50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</row>
    <row r="900" spans="1:35" s="6" customFormat="1" ht="15">
      <c r="A900" s="5"/>
      <c r="B900" s="5"/>
      <c r="C900" s="5"/>
      <c r="D900" s="5"/>
      <c r="E900" s="5"/>
      <c r="F900" s="5"/>
      <c r="G900" s="5"/>
      <c r="H900" s="50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</row>
    <row r="901" spans="1:35" s="6" customFormat="1" ht="15">
      <c r="A901" s="5"/>
      <c r="B901" s="5"/>
      <c r="C901" s="5"/>
      <c r="D901" s="5"/>
      <c r="E901" s="5"/>
      <c r="F901" s="5"/>
      <c r="G901" s="5"/>
      <c r="H901" s="50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</row>
    <row r="902" spans="1:35" s="6" customFormat="1" ht="15">
      <c r="A902" s="5"/>
      <c r="B902" s="5"/>
      <c r="C902" s="5"/>
      <c r="D902" s="5"/>
      <c r="E902" s="5"/>
      <c r="F902" s="5"/>
      <c r="G902" s="5"/>
      <c r="H902" s="50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</row>
    <row r="903" spans="1:35" s="6" customFormat="1" ht="15">
      <c r="A903" s="5"/>
      <c r="B903" s="5"/>
      <c r="C903" s="5"/>
      <c r="D903" s="5"/>
      <c r="E903" s="5"/>
      <c r="F903" s="5"/>
      <c r="G903" s="5"/>
      <c r="H903" s="50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</row>
    <row r="904" spans="1:35" s="6" customFormat="1" ht="15">
      <c r="A904" s="5"/>
      <c r="B904" s="5"/>
      <c r="C904" s="5"/>
      <c r="D904" s="5"/>
      <c r="E904" s="5"/>
      <c r="F904" s="5"/>
      <c r="G904" s="5"/>
      <c r="H904" s="50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</row>
    <row r="905" spans="1:35" s="6" customFormat="1" ht="15">
      <c r="A905" s="5"/>
      <c r="B905" s="5"/>
      <c r="C905" s="5"/>
      <c r="D905" s="5"/>
      <c r="E905" s="5"/>
      <c r="F905" s="5"/>
      <c r="G905" s="5"/>
      <c r="H905" s="50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</row>
    <row r="906" spans="1:35" s="6" customFormat="1" ht="15">
      <c r="A906" s="5"/>
      <c r="B906" s="5"/>
      <c r="C906" s="5"/>
      <c r="D906" s="5"/>
      <c r="E906" s="5"/>
      <c r="F906" s="5"/>
      <c r="G906" s="5"/>
      <c r="H906" s="50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</row>
    <row r="907" spans="1:35" s="6" customFormat="1" ht="15">
      <c r="A907" s="5"/>
      <c r="B907" s="5"/>
      <c r="C907" s="5"/>
      <c r="D907" s="5"/>
      <c r="E907" s="5"/>
      <c r="F907" s="5"/>
      <c r="G907" s="5"/>
      <c r="H907" s="50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</row>
    <row r="908" spans="1:35" s="6" customFormat="1" ht="15">
      <c r="A908" s="5"/>
      <c r="B908" s="5"/>
      <c r="C908" s="5"/>
      <c r="D908" s="5"/>
      <c r="E908" s="5"/>
      <c r="F908" s="5"/>
      <c r="G908" s="5"/>
      <c r="H908" s="50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</row>
    <row r="909" spans="1:35" s="6" customFormat="1" ht="15">
      <c r="A909" s="5"/>
      <c r="B909" s="5"/>
      <c r="C909" s="5"/>
      <c r="D909" s="5"/>
      <c r="E909" s="5"/>
      <c r="F909" s="5"/>
      <c r="G909" s="5"/>
      <c r="H909" s="50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</row>
    <row r="910" spans="1:35" s="6" customFormat="1" ht="15">
      <c r="A910" s="5"/>
      <c r="B910" s="5"/>
      <c r="C910" s="5"/>
      <c r="D910" s="5"/>
      <c r="E910" s="5"/>
      <c r="F910" s="5"/>
      <c r="G910" s="5"/>
      <c r="H910" s="50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</row>
    <row r="911" spans="1:35" s="6" customFormat="1" ht="15">
      <c r="A911" s="5"/>
      <c r="B911" s="5"/>
      <c r="C911" s="5"/>
      <c r="D911" s="5"/>
      <c r="E911" s="5"/>
      <c r="F911" s="5"/>
      <c r="G911" s="5"/>
      <c r="H911" s="50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</row>
    <row r="912" spans="1:35" s="6" customFormat="1" ht="15">
      <c r="A912" s="5"/>
      <c r="B912" s="5"/>
      <c r="C912" s="5"/>
      <c r="D912" s="5"/>
      <c r="E912" s="5"/>
      <c r="F912" s="5"/>
      <c r="G912" s="5"/>
      <c r="H912" s="50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</row>
    <row r="913" spans="1:35" s="6" customFormat="1" ht="15">
      <c r="A913" s="5"/>
      <c r="B913" s="5"/>
      <c r="C913" s="5"/>
      <c r="D913" s="5"/>
      <c r="E913" s="5"/>
      <c r="F913" s="5"/>
      <c r="G913" s="5"/>
      <c r="H913" s="50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</row>
    <row r="914" spans="1:35" s="6" customFormat="1" ht="15">
      <c r="A914" s="5"/>
      <c r="B914" s="5"/>
      <c r="C914" s="5"/>
      <c r="D914" s="5"/>
      <c r="E914" s="5"/>
      <c r="F914" s="5"/>
      <c r="G914" s="5"/>
      <c r="H914" s="50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</row>
    <row r="915" spans="1:35" s="6" customFormat="1" ht="15">
      <c r="A915" s="5"/>
      <c r="B915" s="5"/>
      <c r="C915" s="5"/>
      <c r="D915" s="5"/>
      <c r="E915" s="5"/>
      <c r="F915" s="5"/>
      <c r="G915" s="5"/>
      <c r="H915" s="50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</row>
    <row r="916" spans="1:35" s="6" customFormat="1" ht="15">
      <c r="A916" s="5"/>
      <c r="B916" s="5"/>
      <c r="C916" s="5"/>
      <c r="D916" s="5"/>
      <c r="E916" s="5"/>
      <c r="F916" s="5"/>
      <c r="G916" s="5"/>
      <c r="H916" s="50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</row>
    <row r="917" spans="1:35" s="6" customFormat="1" ht="15">
      <c r="A917" s="5"/>
      <c r="B917" s="5"/>
      <c r="C917" s="5"/>
      <c r="D917" s="5"/>
      <c r="E917" s="5"/>
      <c r="F917" s="5"/>
      <c r="G917" s="5"/>
      <c r="H917" s="50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</row>
    <row r="918" spans="1:35" s="6" customFormat="1" ht="15">
      <c r="A918" s="5"/>
      <c r="B918" s="5"/>
      <c r="C918" s="5"/>
      <c r="D918" s="5"/>
      <c r="E918" s="5"/>
      <c r="F918" s="5"/>
      <c r="G918" s="5"/>
      <c r="H918" s="50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</row>
    <row r="919" spans="1:35" s="6" customFormat="1" ht="15">
      <c r="A919" s="5"/>
      <c r="B919" s="5"/>
      <c r="C919" s="5"/>
      <c r="D919" s="5"/>
      <c r="E919" s="5"/>
      <c r="F919" s="5"/>
      <c r="G919" s="5"/>
      <c r="H919" s="50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</row>
    <row r="920" spans="1:35" s="6" customFormat="1" ht="15">
      <c r="A920" s="5"/>
      <c r="B920" s="5"/>
      <c r="C920" s="5"/>
      <c r="D920" s="5"/>
      <c r="E920" s="5"/>
      <c r="F920" s="5"/>
      <c r="G920" s="5"/>
      <c r="H920" s="50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</row>
    <row r="921" spans="1:35" s="6" customFormat="1" ht="15">
      <c r="A921" s="5"/>
      <c r="B921" s="5"/>
      <c r="C921" s="5"/>
      <c r="D921" s="5"/>
      <c r="E921" s="5"/>
      <c r="F921" s="5"/>
      <c r="G921" s="5"/>
      <c r="H921" s="50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</row>
    <row r="922" spans="1:35" s="6" customFormat="1" ht="15">
      <c r="A922" s="5"/>
      <c r="B922" s="5"/>
      <c r="C922" s="5"/>
      <c r="D922" s="5"/>
      <c r="E922" s="5"/>
      <c r="F922" s="5"/>
      <c r="G922" s="5"/>
      <c r="H922" s="50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</row>
    <row r="923" spans="1:35" s="6" customFormat="1" ht="15">
      <c r="A923" s="5"/>
      <c r="B923" s="5"/>
      <c r="C923" s="5"/>
      <c r="D923" s="5"/>
      <c r="E923" s="5"/>
      <c r="F923" s="5"/>
      <c r="G923" s="5"/>
      <c r="H923" s="50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</row>
    <row r="924" spans="1:35" s="6" customFormat="1" ht="15">
      <c r="A924" s="5"/>
      <c r="B924" s="5"/>
      <c r="C924" s="5"/>
      <c r="D924" s="5"/>
      <c r="E924" s="5"/>
      <c r="F924" s="5"/>
      <c r="G924" s="5"/>
      <c r="H924" s="50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</row>
    <row r="925" spans="1:35" s="6" customFormat="1" ht="15">
      <c r="A925" s="5"/>
      <c r="B925" s="5"/>
      <c r="C925" s="5"/>
      <c r="D925" s="5"/>
      <c r="E925" s="5"/>
      <c r="F925" s="5"/>
      <c r="G925" s="5"/>
      <c r="H925" s="50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</row>
    <row r="926" spans="1:35" s="6" customFormat="1" ht="15">
      <c r="A926" s="5"/>
      <c r="B926" s="5"/>
      <c r="C926" s="5"/>
      <c r="D926" s="5"/>
      <c r="E926" s="5"/>
      <c r="F926" s="5"/>
      <c r="G926" s="5"/>
      <c r="H926" s="50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</row>
    <row r="927" spans="1:35" s="6" customFormat="1" ht="15">
      <c r="A927" s="5"/>
      <c r="B927" s="5"/>
      <c r="C927" s="5"/>
      <c r="D927" s="5"/>
      <c r="E927" s="5"/>
      <c r="F927" s="5"/>
      <c r="G927" s="5"/>
      <c r="H927" s="50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</row>
    <row r="928" spans="1:35" s="6" customFormat="1" ht="15">
      <c r="A928" s="5"/>
      <c r="B928" s="5"/>
      <c r="C928" s="5"/>
      <c r="D928" s="5"/>
      <c r="E928" s="5"/>
      <c r="F928" s="5"/>
      <c r="G928" s="5"/>
      <c r="H928" s="50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</row>
    <row r="929" spans="1:35" s="6" customFormat="1" ht="15">
      <c r="A929" s="5"/>
      <c r="B929" s="5"/>
      <c r="C929" s="5"/>
      <c r="D929" s="5"/>
      <c r="E929" s="5"/>
      <c r="F929" s="5"/>
      <c r="G929" s="5"/>
      <c r="H929" s="50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</row>
    <row r="930" spans="1:35" s="6" customFormat="1" ht="15">
      <c r="A930" s="5"/>
      <c r="B930" s="5"/>
      <c r="C930" s="5"/>
      <c r="D930" s="5"/>
      <c r="E930" s="5"/>
      <c r="F930" s="5"/>
      <c r="G930" s="5"/>
      <c r="H930" s="50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</row>
    <row r="931" spans="1:35" s="6" customFormat="1" ht="15">
      <c r="A931" s="5"/>
      <c r="B931" s="5"/>
      <c r="C931" s="5"/>
      <c r="D931" s="5"/>
      <c r="E931" s="5"/>
      <c r="F931" s="5"/>
      <c r="G931" s="5"/>
      <c r="H931" s="50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</row>
    <row r="932" spans="1:35" s="6" customFormat="1" ht="15">
      <c r="A932" s="5"/>
      <c r="B932" s="5"/>
      <c r="C932" s="5"/>
      <c r="D932" s="5"/>
      <c r="E932" s="5"/>
      <c r="F932" s="5"/>
      <c r="G932" s="5"/>
      <c r="H932" s="50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</row>
    <row r="933" spans="1:35" s="6" customFormat="1" ht="15">
      <c r="A933" s="5"/>
      <c r="B933" s="5"/>
      <c r="C933" s="5"/>
      <c r="D933" s="5"/>
      <c r="E933" s="5"/>
      <c r="F933" s="5"/>
      <c r="G933" s="5"/>
      <c r="H933" s="50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</row>
    <row r="934" spans="1:35" s="6" customFormat="1" ht="15">
      <c r="A934" s="5"/>
      <c r="B934" s="5"/>
      <c r="C934" s="5"/>
      <c r="D934" s="5"/>
      <c r="E934" s="5"/>
      <c r="F934" s="5"/>
      <c r="G934" s="5"/>
      <c r="H934" s="50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</row>
    <row r="935" spans="1:35" s="6" customFormat="1" ht="15">
      <c r="A935" s="5"/>
      <c r="B935" s="5"/>
      <c r="C935" s="5"/>
      <c r="D935" s="5"/>
      <c r="E935" s="5"/>
      <c r="F935" s="5"/>
      <c r="G935" s="5"/>
      <c r="H935" s="50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</row>
    <row r="936" spans="1:35" s="6" customFormat="1" ht="15">
      <c r="A936" s="5"/>
      <c r="B936" s="5"/>
      <c r="C936" s="5"/>
      <c r="D936" s="5"/>
      <c r="E936" s="5"/>
      <c r="F936" s="5"/>
      <c r="G936" s="5"/>
      <c r="H936" s="50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</row>
    <row r="937" spans="1:35" s="6" customFormat="1" ht="15">
      <c r="A937" s="5"/>
      <c r="B937" s="5"/>
      <c r="C937" s="5"/>
      <c r="D937" s="5"/>
      <c r="E937" s="5"/>
      <c r="F937" s="5"/>
      <c r="G937" s="5"/>
      <c r="H937" s="50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</row>
    <row r="938" spans="1:35" s="6" customFormat="1" ht="15">
      <c r="A938" s="5"/>
      <c r="B938" s="5"/>
      <c r="C938" s="5"/>
      <c r="D938" s="5"/>
      <c r="E938" s="5"/>
      <c r="F938" s="5"/>
      <c r="G938" s="5"/>
      <c r="H938" s="50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</row>
    <row r="939" spans="1:35" s="6" customFormat="1" ht="15">
      <c r="A939" s="5"/>
      <c r="B939" s="5"/>
      <c r="C939" s="5"/>
      <c r="D939" s="5"/>
      <c r="E939" s="5"/>
      <c r="F939" s="5"/>
      <c r="G939" s="5"/>
      <c r="H939" s="50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</row>
    <row r="940" spans="1:35" s="6" customFormat="1" ht="15">
      <c r="A940" s="5"/>
      <c r="B940" s="5"/>
      <c r="C940" s="5"/>
      <c r="D940" s="5"/>
      <c r="E940" s="5"/>
      <c r="F940" s="5"/>
      <c r="G940" s="5"/>
      <c r="H940" s="50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</row>
    <row r="941" spans="1:35" s="6" customFormat="1" ht="15">
      <c r="A941" s="5"/>
      <c r="B941" s="5"/>
      <c r="C941" s="5"/>
      <c r="D941" s="5"/>
      <c r="E941" s="5"/>
      <c r="F941" s="5"/>
      <c r="G941" s="5"/>
      <c r="H941" s="50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</row>
    <row r="942" spans="1:35" s="6" customFormat="1" ht="15">
      <c r="A942" s="5"/>
      <c r="B942" s="5"/>
      <c r="C942" s="5"/>
      <c r="D942" s="5"/>
      <c r="E942" s="5"/>
      <c r="F942" s="5"/>
      <c r="G942" s="5"/>
      <c r="H942" s="50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</row>
    <row r="943" spans="1:35" s="6" customFormat="1" ht="15">
      <c r="A943" s="5"/>
      <c r="B943" s="5"/>
      <c r="C943" s="5"/>
      <c r="D943" s="5"/>
      <c r="E943" s="5"/>
      <c r="F943" s="5"/>
      <c r="G943" s="5"/>
      <c r="H943" s="50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</row>
    <row r="944" spans="1:35" s="6" customFormat="1" ht="15">
      <c r="A944" s="5"/>
      <c r="B944" s="5"/>
      <c r="C944" s="5"/>
      <c r="D944" s="5"/>
      <c r="E944" s="5"/>
      <c r="F944" s="5"/>
      <c r="G944" s="5"/>
      <c r="H944" s="50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</row>
    <row r="945" spans="1:35" s="6" customFormat="1" ht="15">
      <c r="A945" s="5"/>
      <c r="B945" s="5"/>
      <c r="C945" s="5"/>
      <c r="D945" s="5"/>
      <c r="E945" s="5"/>
      <c r="F945" s="5"/>
      <c r="G945" s="5"/>
      <c r="H945" s="50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</row>
    <row r="946" spans="1:35" s="6" customFormat="1" ht="15">
      <c r="A946" s="5"/>
      <c r="B946" s="5"/>
      <c r="C946" s="5"/>
      <c r="D946" s="5"/>
      <c r="E946" s="5"/>
      <c r="F946" s="5"/>
      <c r="G946" s="5"/>
      <c r="H946" s="50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</row>
    <row r="947" spans="1:35" s="6" customFormat="1" ht="15">
      <c r="A947" s="5"/>
      <c r="B947" s="5"/>
      <c r="C947" s="5"/>
      <c r="D947" s="5"/>
      <c r="E947" s="5"/>
      <c r="F947" s="5"/>
      <c r="G947" s="5"/>
      <c r="H947" s="50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</row>
    <row r="948" spans="1:35" s="6" customFormat="1" ht="15">
      <c r="A948" s="5"/>
      <c r="B948" s="5"/>
      <c r="C948" s="5"/>
      <c r="D948" s="5"/>
      <c r="E948" s="5"/>
      <c r="F948" s="5"/>
      <c r="G948" s="5"/>
      <c r="H948" s="50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</row>
    <row r="949" spans="1:35" s="6" customFormat="1" ht="15">
      <c r="A949" s="5"/>
      <c r="B949" s="5"/>
      <c r="C949" s="5"/>
      <c r="D949" s="5"/>
      <c r="E949" s="5"/>
      <c r="F949" s="5"/>
      <c r="G949" s="5"/>
      <c r="H949" s="50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</row>
    <row r="950" spans="1:35" s="6" customFormat="1" ht="15">
      <c r="A950" s="5"/>
      <c r="B950" s="5"/>
      <c r="C950" s="5"/>
      <c r="D950" s="5"/>
      <c r="E950" s="5"/>
      <c r="F950" s="5"/>
      <c r="G950" s="5"/>
      <c r="H950" s="50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</row>
    <row r="951" spans="1:35" s="6" customFormat="1" ht="15">
      <c r="A951" s="5"/>
      <c r="B951" s="5"/>
      <c r="C951" s="5"/>
      <c r="D951" s="5"/>
      <c r="E951" s="5"/>
      <c r="F951" s="5"/>
      <c r="G951" s="5"/>
      <c r="H951" s="50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</row>
    <row r="952" spans="1:35" s="6" customFormat="1" ht="15">
      <c r="A952" s="5"/>
      <c r="B952" s="5"/>
      <c r="C952" s="5"/>
      <c r="D952" s="5"/>
      <c r="E952" s="5"/>
      <c r="F952" s="5"/>
      <c r="G952" s="5"/>
      <c r="H952" s="50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</row>
    <row r="953" spans="1:35" s="6" customFormat="1" ht="15">
      <c r="A953" s="5"/>
      <c r="B953" s="5"/>
      <c r="C953" s="5"/>
      <c r="D953" s="5"/>
      <c r="E953" s="5"/>
      <c r="F953" s="5"/>
      <c r="G953" s="5"/>
      <c r="H953" s="50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</row>
    <row r="954" spans="1:35" s="6" customFormat="1" ht="15">
      <c r="A954" s="5"/>
      <c r="B954" s="5"/>
      <c r="C954" s="5"/>
      <c r="D954" s="5"/>
      <c r="E954" s="5"/>
      <c r="F954" s="5"/>
      <c r="G954" s="5"/>
      <c r="H954" s="50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</row>
    <row r="955" spans="1:35" s="6" customFormat="1" ht="15">
      <c r="A955" s="5"/>
      <c r="B955" s="5"/>
      <c r="C955" s="5"/>
      <c r="D955" s="5"/>
      <c r="E955" s="5"/>
      <c r="F955" s="5"/>
      <c r="G955" s="5"/>
      <c r="H955" s="50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</row>
    <row r="956" spans="1:35" s="6" customFormat="1" ht="15">
      <c r="A956" s="5"/>
      <c r="B956" s="5"/>
      <c r="C956" s="5"/>
      <c r="D956" s="5"/>
      <c r="E956" s="5"/>
      <c r="F956" s="5"/>
      <c r="G956" s="5"/>
      <c r="H956" s="50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</row>
    <row r="957" spans="1:35" s="6" customFormat="1" ht="15">
      <c r="A957" s="5"/>
      <c r="B957" s="5"/>
      <c r="C957" s="5"/>
      <c r="D957" s="5"/>
      <c r="E957" s="5"/>
      <c r="F957" s="5"/>
      <c r="G957" s="5"/>
      <c r="H957" s="50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</row>
    <row r="958" spans="1:35" s="6" customFormat="1" ht="15">
      <c r="A958" s="5"/>
      <c r="B958" s="5"/>
      <c r="C958" s="5"/>
      <c r="D958" s="5"/>
      <c r="E958" s="5"/>
      <c r="F958" s="5"/>
      <c r="G958" s="5"/>
      <c r="H958" s="50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</row>
    <row r="959" spans="1:35" s="6" customFormat="1" ht="15">
      <c r="A959" s="5"/>
      <c r="B959" s="5"/>
      <c r="C959" s="5"/>
      <c r="D959" s="5"/>
      <c r="E959" s="5"/>
      <c r="F959" s="5"/>
      <c r="G959" s="5"/>
      <c r="H959" s="50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</row>
    <row r="960" spans="1:35" s="6" customFormat="1" ht="15">
      <c r="A960" s="5"/>
      <c r="B960" s="5"/>
      <c r="C960" s="5"/>
      <c r="D960" s="5"/>
      <c r="E960" s="5"/>
      <c r="F960" s="5"/>
      <c r="G960" s="5"/>
      <c r="H960" s="50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</row>
    <row r="961" spans="1:35" s="6" customFormat="1" ht="15">
      <c r="A961" s="5"/>
      <c r="B961" s="5"/>
      <c r="C961" s="5"/>
      <c r="D961" s="5"/>
      <c r="E961" s="5"/>
      <c r="F961" s="5"/>
      <c r="G961" s="5"/>
      <c r="H961" s="50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</row>
    <row r="962" spans="1:35" s="6" customFormat="1" ht="15">
      <c r="A962" s="5"/>
      <c r="B962" s="5"/>
      <c r="C962" s="5"/>
      <c r="D962" s="5"/>
      <c r="E962" s="5"/>
      <c r="F962" s="5"/>
      <c r="G962" s="5"/>
      <c r="H962" s="50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</row>
    <row r="963" spans="1:35" s="6" customFormat="1" ht="15">
      <c r="A963" s="5"/>
      <c r="B963" s="5"/>
      <c r="C963" s="5"/>
      <c r="D963" s="5"/>
      <c r="E963" s="5"/>
      <c r="F963" s="5"/>
      <c r="G963" s="5"/>
      <c r="H963" s="50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</row>
    <row r="964" spans="1:35" s="6" customFormat="1" ht="15">
      <c r="A964" s="5"/>
      <c r="B964" s="5"/>
      <c r="C964" s="5"/>
      <c r="D964" s="5"/>
      <c r="E964" s="5"/>
      <c r="F964" s="5"/>
      <c r="G964" s="5"/>
      <c r="H964" s="50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</row>
    <row r="965" spans="1:35" s="6" customFormat="1" ht="15">
      <c r="A965" s="5"/>
      <c r="B965" s="5"/>
      <c r="C965" s="5"/>
      <c r="D965" s="5"/>
      <c r="E965" s="5"/>
      <c r="F965" s="5"/>
      <c r="G965" s="5"/>
      <c r="H965" s="50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</row>
    <row r="966" spans="1:35" s="6" customFormat="1" ht="15">
      <c r="A966" s="5"/>
      <c r="B966" s="5"/>
      <c r="C966" s="5"/>
      <c r="D966" s="5"/>
      <c r="E966" s="5"/>
      <c r="F966" s="5"/>
      <c r="G966" s="5"/>
      <c r="H966" s="50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</row>
    <row r="967" spans="1:35" s="6" customFormat="1" ht="15">
      <c r="A967" s="5"/>
      <c r="B967" s="5"/>
      <c r="C967" s="5"/>
      <c r="D967" s="5"/>
      <c r="E967" s="5"/>
      <c r="F967" s="5"/>
      <c r="G967" s="5"/>
      <c r="H967" s="50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</row>
    <row r="968" spans="1:35" s="6" customFormat="1" ht="15">
      <c r="A968" s="5"/>
      <c r="B968" s="5"/>
      <c r="C968" s="5"/>
      <c r="D968" s="5"/>
      <c r="E968" s="5"/>
      <c r="F968" s="5"/>
      <c r="G968" s="5"/>
      <c r="H968" s="50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</row>
    <row r="969" spans="1:35" s="6" customFormat="1" ht="15">
      <c r="A969" s="5"/>
      <c r="B969" s="5"/>
      <c r="C969" s="5"/>
      <c r="D969" s="5"/>
      <c r="E969" s="5"/>
      <c r="F969" s="5"/>
      <c r="G969" s="5"/>
      <c r="H969" s="50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</row>
    <row r="970" spans="1:35" s="6" customFormat="1" ht="15">
      <c r="A970" s="5"/>
      <c r="B970" s="5"/>
      <c r="C970" s="5"/>
      <c r="D970" s="5"/>
      <c r="E970" s="5"/>
      <c r="F970" s="5"/>
      <c r="G970" s="5"/>
      <c r="H970" s="50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</row>
    <row r="971" spans="1:35" s="6" customFormat="1" ht="15">
      <c r="A971" s="5"/>
      <c r="B971" s="5"/>
      <c r="C971" s="5"/>
      <c r="D971" s="5"/>
      <c r="E971" s="5"/>
      <c r="F971" s="5"/>
      <c r="G971" s="5"/>
      <c r="H971" s="50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</row>
    <row r="972" spans="1:35" s="6" customFormat="1" ht="15">
      <c r="A972" s="5"/>
      <c r="B972" s="5"/>
      <c r="C972" s="5"/>
      <c r="D972" s="5"/>
      <c r="E972" s="5"/>
      <c r="F972" s="5"/>
      <c r="G972" s="5"/>
      <c r="H972" s="50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</row>
    <row r="973" spans="1:35" s="6" customFormat="1" ht="15">
      <c r="A973" s="5"/>
      <c r="B973" s="5"/>
      <c r="C973" s="5"/>
      <c r="D973" s="5"/>
      <c r="E973" s="5"/>
      <c r="F973" s="5"/>
      <c r="G973" s="5"/>
      <c r="H973" s="50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</row>
    <row r="974" spans="1:35" s="6" customFormat="1" ht="15">
      <c r="A974" s="5"/>
      <c r="B974" s="5"/>
      <c r="C974" s="5"/>
      <c r="D974" s="5"/>
      <c r="E974" s="5"/>
      <c r="F974" s="5"/>
      <c r="G974" s="5"/>
      <c r="H974" s="50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</row>
    <row r="975" spans="1:35" s="6" customFormat="1" ht="15">
      <c r="A975" s="5"/>
      <c r="B975" s="5"/>
      <c r="C975" s="5"/>
      <c r="D975" s="5"/>
      <c r="E975" s="5"/>
      <c r="F975" s="5"/>
      <c r="G975" s="5"/>
      <c r="H975" s="50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</row>
    <row r="976" spans="1:35" s="6" customFormat="1" ht="15">
      <c r="A976" s="5"/>
      <c r="B976" s="5"/>
      <c r="C976" s="5"/>
      <c r="D976" s="5"/>
      <c r="E976" s="5"/>
      <c r="F976" s="5"/>
      <c r="G976" s="5"/>
      <c r="H976" s="50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</row>
    <row r="977" spans="1:35" s="6" customFormat="1" ht="15">
      <c r="A977" s="5"/>
      <c r="B977" s="5"/>
      <c r="C977" s="5"/>
      <c r="D977" s="5"/>
      <c r="E977" s="5"/>
      <c r="F977" s="5"/>
      <c r="G977" s="5"/>
      <c r="H977" s="50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</row>
    <row r="978" spans="1:35" s="6" customFormat="1" ht="15">
      <c r="A978" s="5"/>
      <c r="B978" s="5"/>
      <c r="C978" s="5"/>
      <c r="D978" s="5"/>
      <c r="E978" s="5"/>
      <c r="F978" s="5"/>
      <c r="G978" s="5"/>
      <c r="H978" s="50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</row>
    <row r="979" spans="1:35" s="6" customFormat="1" ht="15">
      <c r="A979" s="5"/>
      <c r="B979" s="5"/>
      <c r="C979" s="5"/>
      <c r="D979" s="5"/>
      <c r="E979" s="5"/>
      <c r="F979" s="5"/>
      <c r="G979" s="5"/>
      <c r="H979" s="50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</row>
    <row r="980" spans="1:35" s="6" customFormat="1" ht="15">
      <c r="A980" s="5"/>
      <c r="B980" s="5"/>
      <c r="C980" s="5"/>
      <c r="D980" s="5"/>
      <c r="E980" s="5"/>
      <c r="F980" s="5"/>
      <c r="G980" s="5"/>
      <c r="H980" s="50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</row>
    <row r="981" spans="1:35" s="6" customFormat="1" ht="15">
      <c r="A981" s="5"/>
      <c r="B981" s="5"/>
      <c r="C981" s="5"/>
      <c r="D981" s="5"/>
      <c r="E981" s="5"/>
      <c r="F981" s="5"/>
      <c r="G981" s="5"/>
      <c r="H981" s="50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</row>
    <row r="982" spans="1:35" s="6" customFormat="1" ht="15">
      <c r="A982" s="5"/>
      <c r="B982" s="5"/>
      <c r="C982" s="5"/>
      <c r="D982" s="5"/>
      <c r="E982" s="5"/>
      <c r="F982" s="5"/>
      <c r="G982" s="5"/>
      <c r="H982" s="50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</row>
    <row r="983" spans="1:35" s="6" customFormat="1" ht="15">
      <c r="A983" s="5"/>
      <c r="B983" s="5"/>
      <c r="C983" s="5"/>
      <c r="D983" s="5"/>
      <c r="E983" s="5"/>
      <c r="F983" s="5"/>
      <c r="G983" s="5"/>
      <c r="H983" s="50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</row>
    <row r="984" spans="1:35" s="6" customFormat="1" ht="15">
      <c r="A984" s="5"/>
      <c r="B984" s="5"/>
      <c r="C984" s="5"/>
      <c r="D984" s="5"/>
      <c r="E984" s="5"/>
      <c r="F984" s="5"/>
      <c r="G984" s="5"/>
      <c r="H984" s="50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</row>
    <row r="985" spans="1:35" s="6" customFormat="1" ht="15">
      <c r="A985" s="5"/>
      <c r="B985" s="5"/>
      <c r="C985" s="5"/>
      <c r="D985" s="5"/>
      <c r="E985" s="5"/>
      <c r="F985" s="5"/>
      <c r="G985" s="5"/>
      <c r="H985" s="50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</row>
    <row r="986" spans="1:35" s="6" customFormat="1" ht="15">
      <c r="A986" s="5"/>
      <c r="B986" s="5"/>
      <c r="C986" s="5"/>
      <c r="D986" s="5"/>
      <c r="E986" s="5"/>
      <c r="F986" s="5"/>
      <c r="G986" s="5"/>
      <c r="H986" s="50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</row>
    <row r="987" spans="1:35" s="6" customFormat="1" ht="15">
      <c r="A987" s="5"/>
      <c r="B987" s="5"/>
      <c r="C987" s="5"/>
      <c r="D987" s="5"/>
      <c r="E987" s="5"/>
      <c r="F987" s="5"/>
      <c r="G987" s="5"/>
      <c r="H987" s="50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</row>
    <row r="988" spans="1:35" s="6" customFormat="1" ht="15">
      <c r="A988" s="5"/>
      <c r="B988" s="5"/>
      <c r="C988" s="5"/>
      <c r="D988" s="5"/>
      <c r="E988" s="5"/>
      <c r="F988" s="5"/>
      <c r="G988" s="5"/>
      <c r="H988" s="50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</row>
    <row r="989" spans="1:35" s="6" customFormat="1" ht="15">
      <c r="A989" s="5"/>
      <c r="B989" s="5"/>
      <c r="C989" s="5"/>
      <c r="D989" s="5"/>
      <c r="E989" s="5"/>
      <c r="F989" s="5"/>
      <c r="G989" s="5"/>
      <c r="H989" s="50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</row>
    <row r="990" spans="1:35" s="6" customFormat="1" ht="15">
      <c r="A990" s="5"/>
      <c r="B990" s="5"/>
      <c r="C990" s="5"/>
      <c r="D990" s="5"/>
      <c r="E990" s="5"/>
      <c r="F990" s="5"/>
      <c r="G990" s="5"/>
      <c r="H990" s="50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</row>
    <row r="991" spans="1:35" s="6" customFormat="1" ht="15">
      <c r="A991" s="5"/>
      <c r="B991" s="5"/>
      <c r="C991" s="5"/>
      <c r="D991" s="5"/>
      <c r="E991" s="5"/>
      <c r="F991" s="5"/>
      <c r="G991" s="5"/>
      <c r="H991" s="50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</row>
    <row r="992" spans="1:35" s="6" customFormat="1" ht="15">
      <c r="A992" s="5"/>
      <c r="B992" s="5"/>
      <c r="C992" s="5"/>
      <c r="D992" s="5"/>
      <c r="E992" s="5"/>
      <c r="F992" s="5"/>
      <c r="G992" s="5"/>
      <c r="H992" s="50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</row>
    <row r="993" spans="1:35" s="6" customFormat="1" ht="15">
      <c r="A993" s="5"/>
      <c r="B993" s="5"/>
      <c r="C993" s="5"/>
      <c r="D993" s="5"/>
      <c r="E993" s="5"/>
      <c r="F993" s="5"/>
      <c r="G993" s="5"/>
      <c r="H993" s="50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</row>
    <row r="994" spans="1:35" s="6" customFormat="1" ht="15">
      <c r="A994" s="5"/>
      <c r="B994" s="5"/>
      <c r="C994" s="5"/>
      <c r="D994" s="5"/>
      <c r="E994" s="5"/>
      <c r="F994" s="5"/>
      <c r="G994" s="5"/>
      <c r="H994" s="50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</row>
    <row r="995" spans="1:35" s="6" customFormat="1" ht="15">
      <c r="A995" s="5"/>
      <c r="B995" s="5"/>
      <c r="C995" s="5"/>
      <c r="D995" s="5"/>
      <c r="E995" s="5"/>
      <c r="F995" s="5"/>
      <c r="G995" s="5"/>
      <c r="H995" s="50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</row>
    <row r="996" spans="1:35" s="6" customFormat="1" ht="15">
      <c r="A996" s="5"/>
      <c r="B996" s="5"/>
      <c r="C996" s="5"/>
      <c r="D996" s="5"/>
      <c r="E996" s="5"/>
      <c r="F996" s="5"/>
      <c r="G996" s="5"/>
      <c r="H996" s="50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</row>
    <row r="997" spans="1:35" s="6" customFormat="1" ht="15">
      <c r="A997" s="5"/>
      <c r="B997" s="5"/>
      <c r="C997" s="5"/>
      <c r="D997" s="5"/>
      <c r="E997" s="5"/>
      <c r="F997" s="5"/>
      <c r="G997" s="5"/>
      <c r="H997" s="50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</row>
    <row r="998" spans="1:35" s="6" customFormat="1" ht="15">
      <c r="A998" s="5"/>
      <c r="B998" s="5"/>
      <c r="C998" s="5"/>
      <c r="D998" s="5"/>
      <c r="E998" s="5"/>
      <c r="F998" s="5"/>
      <c r="G998" s="5"/>
      <c r="H998" s="50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</row>
    <row r="999" spans="1:35" s="6" customFormat="1" ht="15">
      <c r="A999" s="5"/>
      <c r="B999" s="5"/>
      <c r="C999" s="5"/>
      <c r="D999" s="5"/>
      <c r="E999" s="5"/>
      <c r="F999" s="5"/>
      <c r="G999" s="5"/>
      <c r="H999" s="50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</row>
    <row r="1000" spans="1:35" s="6" customFormat="1" ht="15">
      <c r="A1000" s="5"/>
      <c r="B1000" s="5"/>
      <c r="C1000" s="5"/>
      <c r="D1000" s="5"/>
      <c r="E1000" s="5"/>
      <c r="F1000" s="5"/>
      <c r="G1000" s="5"/>
      <c r="H1000" s="50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</row>
    <row r="1001" spans="1:35" s="6" customFormat="1" ht="15">
      <c r="A1001" s="5"/>
      <c r="B1001" s="5"/>
      <c r="C1001" s="5"/>
      <c r="D1001" s="5"/>
      <c r="E1001" s="5"/>
      <c r="F1001" s="5"/>
      <c r="G1001" s="5"/>
      <c r="H1001" s="50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</row>
    <row r="1002" spans="1:35" s="6" customFormat="1" ht="15">
      <c r="A1002" s="5"/>
      <c r="B1002" s="5"/>
      <c r="C1002" s="5"/>
      <c r="D1002" s="5"/>
      <c r="E1002" s="5"/>
      <c r="F1002" s="5"/>
      <c r="G1002" s="5"/>
      <c r="H1002" s="50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</row>
    <row r="1003" spans="1:35" s="6" customFormat="1" ht="15">
      <c r="A1003" s="5"/>
      <c r="B1003" s="5"/>
      <c r="C1003" s="5"/>
      <c r="D1003" s="5"/>
      <c r="E1003" s="5"/>
      <c r="F1003" s="5"/>
      <c r="G1003" s="5"/>
      <c r="H1003" s="50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</row>
    <row r="1004" spans="1:35" s="6" customFormat="1" ht="15">
      <c r="A1004" s="5"/>
      <c r="B1004" s="5"/>
      <c r="C1004" s="5"/>
      <c r="D1004" s="5"/>
      <c r="E1004" s="5"/>
      <c r="F1004" s="5"/>
      <c r="G1004" s="5"/>
      <c r="H1004" s="50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</row>
    <row r="1005" spans="1:35" s="6" customFormat="1" ht="15">
      <c r="A1005" s="5"/>
      <c r="B1005" s="5"/>
      <c r="C1005" s="5"/>
      <c r="D1005" s="5"/>
      <c r="E1005" s="5"/>
      <c r="F1005" s="5"/>
      <c r="G1005" s="5"/>
      <c r="H1005" s="50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</row>
    <row r="1006" spans="1:35" s="6" customFormat="1" ht="15">
      <c r="A1006" s="5"/>
      <c r="B1006" s="5"/>
      <c r="C1006" s="5"/>
      <c r="D1006" s="5"/>
      <c r="E1006" s="5"/>
      <c r="F1006" s="5"/>
      <c r="G1006" s="5"/>
      <c r="H1006" s="50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</row>
    <row r="1007" spans="1:35" s="6" customFormat="1" ht="15">
      <c r="A1007" s="5"/>
      <c r="B1007" s="5"/>
      <c r="C1007" s="5"/>
      <c r="D1007" s="5"/>
      <c r="E1007" s="5"/>
      <c r="F1007" s="5"/>
      <c r="G1007" s="5"/>
      <c r="H1007" s="50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</row>
    <row r="1008" spans="1:35" s="6" customFormat="1" ht="15">
      <c r="A1008" s="5"/>
      <c r="B1008" s="5"/>
      <c r="C1008" s="5"/>
      <c r="D1008" s="5"/>
      <c r="E1008" s="5"/>
      <c r="F1008" s="5"/>
      <c r="G1008" s="5"/>
      <c r="H1008" s="50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</row>
    <row r="1009" spans="1:35" s="6" customFormat="1" ht="15">
      <c r="A1009" s="5"/>
      <c r="B1009" s="5"/>
      <c r="C1009" s="5"/>
      <c r="D1009" s="5"/>
      <c r="E1009" s="5"/>
      <c r="F1009" s="5"/>
      <c r="G1009" s="5"/>
      <c r="H1009" s="50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</row>
    <row r="1010" spans="1:35" s="6" customFormat="1" ht="15">
      <c r="A1010" s="5"/>
      <c r="B1010" s="5"/>
      <c r="C1010" s="5"/>
      <c r="D1010" s="5"/>
      <c r="E1010" s="5"/>
      <c r="F1010" s="5"/>
      <c r="G1010" s="5"/>
      <c r="H1010" s="50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</row>
    <row r="1011" spans="1:35" s="6" customFormat="1" ht="15">
      <c r="A1011" s="5"/>
      <c r="B1011" s="5"/>
      <c r="C1011" s="5"/>
      <c r="D1011" s="5"/>
      <c r="E1011" s="5"/>
      <c r="F1011" s="5"/>
      <c r="G1011" s="5"/>
      <c r="H1011" s="50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</row>
    <row r="1012" spans="1:35" s="6" customFormat="1" ht="15">
      <c r="A1012" s="5"/>
      <c r="B1012" s="5"/>
      <c r="C1012" s="5"/>
      <c r="D1012" s="5"/>
      <c r="E1012" s="5"/>
      <c r="F1012" s="5"/>
      <c r="G1012" s="5"/>
      <c r="H1012" s="50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</row>
    <row r="1013" spans="1:35" s="6" customFormat="1" ht="15">
      <c r="A1013" s="5"/>
      <c r="B1013" s="5"/>
      <c r="C1013" s="5"/>
      <c r="D1013" s="5"/>
      <c r="E1013" s="5"/>
      <c r="F1013" s="5"/>
      <c r="G1013" s="5"/>
      <c r="H1013" s="50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</row>
    <row r="1014" spans="1:35" s="6" customFormat="1" ht="15">
      <c r="A1014" s="5"/>
      <c r="B1014" s="5"/>
      <c r="C1014" s="5"/>
      <c r="D1014" s="5"/>
      <c r="E1014" s="5"/>
      <c r="F1014" s="5"/>
      <c r="G1014" s="5"/>
      <c r="H1014" s="50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</row>
  </sheetData>
  <mergeCells count="193">
    <mergeCell ref="B156:B159"/>
    <mergeCell ref="B175:B177"/>
    <mergeCell ref="G29:G30"/>
    <mergeCell ref="H29:H30"/>
    <mergeCell ref="B44:B51"/>
    <mergeCell ref="F29:F30"/>
    <mergeCell ref="H52:H54"/>
    <mergeCell ref="H55:H57"/>
    <mergeCell ref="H63:H67"/>
    <mergeCell ref="H68:H71"/>
    <mergeCell ref="A44:A51"/>
    <mergeCell ref="A29:A30"/>
    <mergeCell ref="D29:D30"/>
    <mergeCell ref="E29:E30"/>
    <mergeCell ref="E40:E43"/>
    <mergeCell ref="B229:B231"/>
    <mergeCell ref="D229:D231"/>
    <mergeCell ref="E229:E231"/>
    <mergeCell ref="F229:F231"/>
    <mergeCell ref="G229:G231"/>
    <mergeCell ref="G194:G195"/>
    <mergeCell ref="D202:D204"/>
    <mergeCell ref="D206:D209"/>
    <mergeCell ref="E206:E209"/>
    <mergeCell ref="F206:F209"/>
    <mergeCell ref="G206:G209"/>
    <mergeCell ref="G182:G183"/>
    <mergeCell ref="G188:G189"/>
    <mergeCell ref="A182:A183"/>
    <mergeCell ref="E182:E183"/>
    <mergeCell ref="F182:F183"/>
    <mergeCell ref="A185:A187"/>
    <mergeCell ref="A188:A189"/>
    <mergeCell ref="E188:E189"/>
    <mergeCell ref="F188:F189"/>
    <mergeCell ref="B202:B205"/>
    <mergeCell ref="D60:D62"/>
    <mergeCell ref="E60:E62"/>
    <mergeCell ref="F60:F62"/>
    <mergeCell ref="F194:F195"/>
    <mergeCell ref="D80:D81"/>
    <mergeCell ref="F78:F79"/>
    <mergeCell ref="F83:F88"/>
    <mergeCell ref="F80:F81"/>
    <mergeCell ref="D182:D183"/>
    <mergeCell ref="A135:A137"/>
    <mergeCell ref="G135:G137"/>
    <mergeCell ref="A156:A159"/>
    <mergeCell ref="E156:E159"/>
    <mergeCell ref="F156:F159"/>
    <mergeCell ref="G156:G159"/>
    <mergeCell ref="D135:D137"/>
    <mergeCell ref="E135:E137"/>
    <mergeCell ref="F135:F137"/>
    <mergeCell ref="D156:D159"/>
    <mergeCell ref="A128:A131"/>
    <mergeCell ref="G128:G131"/>
    <mergeCell ref="D128:D131"/>
    <mergeCell ref="E128:E131"/>
    <mergeCell ref="F128:F131"/>
    <mergeCell ref="A115:A116"/>
    <mergeCell ref="D115:D116"/>
    <mergeCell ref="E115:E116"/>
    <mergeCell ref="F115:F116"/>
    <mergeCell ref="A105:A109"/>
    <mergeCell ref="G105:G109"/>
    <mergeCell ref="D105:D109"/>
    <mergeCell ref="E105:E109"/>
    <mergeCell ref="F105:F109"/>
    <mergeCell ref="A89:A94"/>
    <mergeCell ref="G89:G94"/>
    <mergeCell ref="D89:D94"/>
    <mergeCell ref="E89:E94"/>
    <mergeCell ref="F89:F94"/>
    <mergeCell ref="B89:B94"/>
    <mergeCell ref="A83:A88"/>
    <mergeCell ref="D83:D88"/>
    <mergeCell ref="E83:E88"/>
    <mergeCell ref="B80:B81"/>
    <mergeCell ref="E80:E81"/>
    <mergeCell ref="B83:B88"/>
    <mergeCell ref="G3:G5"/>
    <mergeCell ref="B2:B6"/>
    <mergeCell ref="A2:A6"/>
    <mergeCell ref="C2:D2"/>
    <mergeCell ref="C3:C6"/>
    <mergeCell ref="D3:D6"/>
    <mergeCell ref="E2:G2"/>
    <mergeCell ref="A17:A18"/>
    <mergeCell ref="H3:H5"/>
    <mergeCell ref="H17:H18"/>
    <mergeCell ref="H20:H21"/>
    <mergeCell ref="G17:G18"/>
    <mergeCell ref="D17:D18"/>
    <mergeCell ref="E17:E18"/>
    <mergeCell ref="F17:F18"/>
    <mergeCell ref="E3:E5"/>
    <mergeCell ref="F3:F5"/>
    <mergeCell ref="H26:H27"/>
    <mergeCell ref="H34:H37"/>
    <mergeCell ref="H40:H43"/>
    <mergeCell ref="H44:H51"/>
    <mergeCell ref="H75:H76"/>
    <mergeCell ref="H78:H79"/>
    <mergeCell ref="H80:H81"/>
    <mergeCell ref="H83:H88"/>
    <mergeCell ref="H194:H195"/>
    <mergeCell ref="H206:H209"/>
    <mergeCell ref="H89:H94"/>
    <mergeCell ref="H105:H109"/>
    <mergeCell ref="H115:H116"/>
    <mergeCell ref="H128:H131"/>
    <mergeCell ref="H135:H137"/>
    <mergeCell ref="H156:H159"/>
    <mergeCell ref="H165:H168"/>
    <mergeCell ref="H170:H173"/>
    <mergeCell ref="G170:G173"/>
    <mergeCell ref="B170:B173"/>
    <mergeCell ref="A175:A177"/>
    <mergeCell ref="H229:H231"/>
    <mergeCell ref="D194:D195"/>
    <mergeCell ref="E194:E195"/>
    <mergeCell ref="D210:D213"/>
    <mergeCell ref="H175:H177"/>
    <mergeCell ref="H182:H183"/>
    <mergeCell ref="H188:H189"/>
    <mergeCell ref="G78:G79"/>
    <mergeCell ref="D78:D79"/>
    <mergeCell ref="E78:E79"/>
    <mergeCell ref="A170:A173"/>
    <mergeCell ref="E170:E173"/>
    <mergeCell ref="F170:F173"/>
    <mergeCell ref="G165:G168"/>
    <mergeCell ref="E165:E168"/>
    <mergeCell ref="F165:F168"/>
    <mergeCell ref="A165:A168"/>
    <mergeCell ref="G75:G76"/>
    <mergeCell ref="D75:D76"/>
    <mergeCell ref="E75:E76"/>
    <mergeCell ref="F75:F76"/>
    <mergeCell ref="F68:F71"/>
    <mergeCell ref="A78:A79"/>
    <mergeCell ref="A80:A81"/>
    <mergeCell ref="A75:A76"/>
    <mergeCell ref="F44:F51"/>
    <mergeCell ref="A68:A71"/>
    <mergeCell ref="G63:G67"/>
    <mergeCell ref="D63:D67"/>
    <mergeCell ref="E63:E67"/>
    <mergeCell ref="F63:F67"/>
    <mergeCell ref="A63:A67"/>
    <mergeCell ref="G68:G71"/>
    <mergeCell ref="D68:D71"/>
    <mergeCell ref="E68:E71"/>
    <mergeCell ref="A20:A21"/>
    <mergeCell ref="D26:D27"/>
    <mergeCell ref="E26:E27"/>
    <mergeCell ref="F26:F27"/>
    <mergeCell ref="A26:A27"/>
    <mergeCell ref="D55:D57"/>
    <mergeCell ref="E55:E57"/>
    <mergeCell ref="G20:G21"/>
    <mergeCell ref="D20:D21"/>
    <mergeCell ref="E20:E21"/>
    <mergeCell ref="F20:F21"/>
    <mergeCell ref="F40:F43"/>
    <mergeCell ref="D52:D54"/>
    <mergeCell ref="E52:E54"/>
    <mergeCell ref="E44:E51"/>
    <mergeCell ref="G26:G27"/>
    <mergeCell ref="A34:A37"/>
    <mergeCell ref="E34:E37"/>
    <mergeCell ref="F34:F37"/>
    <mergeCell ref="G175:G177"/>
    <mergeCell ref="G40:G43"/>
    <mergeCell ref="G44:G51"/>
    <mergeCell ref="F52:F54"/>
    <mergeCell ref="G52:G54"/>
    <mergeCell ref="F55:F57"/>
    <mergeCell ref="G115:G116"/>
    <mergeCell ref="G80:G81"/>
    <mergeCell ref="G83:G88"/>
    <mergeCell ref="G60:G62"/>
    <mergeCell ref="A194:A196"/>
    <mergeCell ref="B194:B196"/>
    <mergeCell ref="B63:B67"/>
    <mergeCell ref="G34:G37"/>
    <mergeCell ref="D34:D37"/>
    <mergeCell ref="G55:G57"/>
    <mergeCell ref="D44:D51"/>
    <mergeCell ref="D40:D43"/>
    <mergeCell ref="E175:E177"/>
    <mergeCell ref="F175:F177"/>
  </mergeCells>
  <printOptions/>
  <pageMargins left="0.17" right="0.17" top="0.55" bottom="0.4" header="0.29" footer="0.21"/>
  <pageSetup horizontalDpi="600" verticalDpi="600" orientation="landscape" paperSize="9" scale="80" r:id="rId3"/>
  <headerFooter alignWithMargins="0">
    <oddFooter>&amp;CСтраница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9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9.75390625" style="2" customWidth="1"/>
    <col min="3" max="3" width="59.25390625" style="0" customWidth="1"/>
    <col min="4" max="4" width="16.375" style="0" customWidth="1"/>
    <col min="5" max="5" width="15.875" style="0" customWidth="1"/>
    <col min="6" max="6" width="22.875" style="0" customWidth="1"/>
    <col min="7" max="7" width="23.00390625" style="0" customWidth="1"/>
    <col min="8" max="8" width="23.00390625" style="237" customWidth="1"/>
    <col min="9" max="9" width="21.375" style="2" bestFit="1" customWidth="1"/>
    <col min="10" max="35" width="9.125" style="2" customWidth="1"/>
  </cols>
  <sheetData>
    <row r="1" ht="12.75"/>
    <row r="2" spans="1:7" ht="14.25" customHeight="1">
      <c r="A2" s="373" t="s">
        <v>524</v>
      </c>
      <c r="B2" s="373" t="s">
        <v>525</v>
      </c>
      <c r="C2" s="376" t="s">
        <v>526</v>
      </c>
      <c r="D2" s="377"/>
      <c r="E2" s="289" t="s">
        <v>527</v>
      </c>
      <c r="F2" s="289"/>
      <c r="G2" s="289"/>
    </row>
    <row r="3" spans="1:8" ht="37.5" customHeight="1">
      <c r="A3" s="374"/>
      <c r="B3" s="374"/>
      <c r="C3" s="377" t="s">
        <v>529</v>
      </c>
      <c r="D3" s="289" t="s">
        <v>530</v>
      </c>
      <c r="E3" s="288" t="s">
        <v>48</v>
      </c>
      <c r="F3" s="288" t="s">
        <v>49</v>
      </c>
      <c r="G3" s="288" t="s">
        <v>50</v>
      </c>
      <c r="H3" s="372"/>
    </row>
    <row r="4" spans="1:8" ht="12.75" customHeight="1" hidden="1">
      <c r="A4" s="374"/>
      <c r="B4" s="374"/>
      <c r="C4" s="377"/>
      <c r="D4" s="289"/>
      <c r="E4" s="288"/>
      <c r="F4" s="288"/>
      <c r="G4" s="288"/>
      <c r="H4" s="372"/>
    </row>
    <row r="5" spans="1:8" ht="12.75" customHeight="1" hidden="1">
      <c r="A5" s="374"/>
      <c r="B5" s="374"/>
      <c r="C5" s="377"/>
      <c r="D5" s="289"/>
      <c r="E5" s="288"/>
      <c r="F5" s="288"/>
      <c r="G5" s="288"/>
      <c r="H5" s="372"/>
    </row>
    <row r="6" spans="1:8" ht="13.5" customHeight="1">
      <c r="A6" s="375"/>
      <c r="B6" s="375"/>
      <c r="C6" s="377"/>
      <c r="D6" s="289"/>
      <c r="E6" s="1" t="s">
        <v>531</v>
      </c>
      <c r="F6" s="1" t="s">
        <v>532</v>
      </c>
      <c r="G6" s="1" t="s">
        <v>533</v>
      </c>
      <c r="H6" s="238"/>
    </row>
    <row r="7" spans="1:8" ht="14.25">
      <c r="A7" s="123" t="s">
        <v>41</v>
      </c>
      <c r="B7" s="123" t="s">
        <v>42</v>
      </c>
      <c r="C7" s="226" t="s">
        <v>43</v>
      </c>
      <c r="D7" s="123" t="s">
        <v>44</v>
      </c>
      <c r="E7" s="123" t="s">
        <v>45</v>
      </c>
      <c r="F7" s="123" t="s">
        <v>46</v>
      </c>
      <c r="G7" s="123" t="s">
        <v>47</v>
      </c>
      <c r="H7" s="239"/>
    </row>
    <row r="8" spans="1:8" s="91" customFormat="1" ht="26.25">
      <c r="A8" s="92" t="s">
        <v>85</v>
      </c>
      <c r="B8" s="93"/>
      <c r="C8" s="94"/>
      <c r="D8" s="94"/>
      <c r="E8" s="94"/>
      <c r="F8" s="94"/>
      <c r="G8" s="94"/>
      <c r="H8" s="131"/>
    </row>
    <row r="9" spans="1:8" s="91" customFormat="1" ht="20.25">
      <c r="A9" s="230" t="s">
        <v>136</v>
      </c>
      <c r="B9" s="230" t="s">
        <v>432</v>
      </c>
      <c r="C9" s="95"/>
      <c r="D9" s="96"/>
      <c r="E9" s="96"/>
      <c r="F9" s="96"/>
      <c r="G9" s="96"/>
      <c r="H9" s="132"/>
    </row>
    <row r="10" spans="1:8" s="5" customFormat="1" ht="42.75">
      <c r="A10" s="121" t="s">
        <v>137</v>
      </c>
      <c r="B10" s="119" t="s">
        <v>138</v>
      </c>
      <c r="C10" s="118" t="s">
        <v>536</v>
      </c>
      <c r="D10" s="99" t="s">
        <v>537</v>
      </c>
      <c r="E10" s="128">
        <v>2.8</v>
      </c>
      <c r="F10" s="143">
        <f>Калькулятор!L9*Калькулятор!L10</f>
        <v>0</v>
      </c>
      <c r="G10" s="134">
        <f>E10*F10</f>
        <v>0</v>
      </c>
      <c r="H10" s="132"/>
    </row>
    <row r="11" spans="1:8" s="5" customFormat="1" ht="51">
      <c r="A11" s="384"/>
      <c r="B11" s="385"/>
      <c r="C11" s="109" t="s">
        <v>499</v>
      </c>
      <c r="D11" s="302" t="s">
        <v>458</v>
      </c>
      <c r="E11" s="393">
        <v>5</v>
      </c>
      <c r="F11" s="396">
        <f>F10</f>
        <v>0</v>
      </c>
      <c r="G11" s="397">
        <f>E11*F11</f>
        <v>0</v>
      </c>
      <c r="H11" s="347"/>
    </row>
    <row r="12" spans="1:8" s="5" customFormat="1" ht="38.25">
      <c r="A12" s="384"/>
      <c r="B12" s="385"/>
      <c r="C12" s="110" t="s">
        <v>481</v>
      </c>
      <c r="D12" s="302"/>
      <c r="E12" s="394"/>
      <c r="F12" s="281"/>
      <c r="G12" s="398"/>
      <c r="H12" s="347"/>
    </row>
    <row r="13" spans="1:8" s="5" customFormat="1" ht="15" customHeight="1">
      <c r="A13" s="384"/>
      <c r="B13" s="385"/>
      <c r="C13" s="111" t="s">
        <v>500</v>
      </c>
      <c r="D13" s="302"/>
      <c r="E13" s="395"/>
      <c r="F13" s="281"/>
      <c r="G13" s="399"/>
      <c r="H13" s="347"/>
    </row>
    <row r="14" spans="1:8" s="5" customFormat="1" ht="30">
      <c r="A14" s="116"/>
      <c r="B14" s="113"/>
      <c r="C14" s="112" t="s">
        <v>588</v>
      </c>
      <c r="D14" s="99" t="s">
        <v>501</v>
      </c>
      <c r="E14" s="128">
        <v>7.5</v>
      </c>
      <c r="F14" s="134">
        <f>F10</f>
        <v>0</v>
      </c>
      <c r="G14" s="134">
        <f aca="true" t="shared" si="0" ref="G14:G23">E14*F14</f>
        <v>0</v>
      </c>
      <c r="H14" s="132"/>
    </row>
    <row r="15" spans="1:8" s="5" customFormat="1" ht="25.5">
      <c r="A15" s="116"/>
      <c r="B15" s="113"/>
      <c r="C15" s="104" t="s">
        <v>299</v>
      </c>
      <c r="D15" s="99" t="s">
        <v>95</v>
      </c>
      <c r="E15" s="128">
        <v>5</v>
      </c>
      <c r="F15" s="227">
        <f>F10</f>
        <v>0</v>
      </c>
      <c r="G15" s="134">
        <f t="shared" si="0"/>
        <v>0</v>
      </c>
      <c r="H15" s="132"/>
    </row>
    <row r="16" spans="1:8" s="5" customFormat="1" ht="63.75">
      <c r="A16" s="116"/>
      <c r="B16" s="113"/>
      <c r="C16" s="104" t="s">
        <v>300</v>
      </c>
      <c r="D16" s="99" t="s">
        <v>16</v>
      </c>
      <c r="E16" s="128">
        <v>2</v>
      </c>
      <c r="F16" s="143">
        <f>Калькулятор!L9*3*Калькулятор!L10</f>
        <v>0</v>
      </c>
      <c r="G16" s="134">
        <f t="shared" si="0"/>
        <v>0</v>
      </c>
      <c r="H16" s="132"/>
    </row>
    <row r="17" spans="1:8" s="5" customFormat="1" ht="15">
      <c r="A17" s="116"/>
      <c r="B17" s="113"/>
      <c r="C17" s="106" t="s">
        <v>301</v>
      </c>
      <c r="D17" s="99" t="s">
        <v>502</v>
      </c>
      <c r="E17" s="128">
        <v>3.4</v>
      </c>
      <c r="F17" s="134">
        <f>F10</f>
        <v>0</v>
      </c>
      <c r="G17" s="134">
        <f t="shared" si="0"/>
        <v>0</v>
      </c>
      <c r="H17" s="132"/>
    </row>
    <row r="18" spans="1:8" s="5" customFormat="1" ht="63.75">
      <c r="A18" s="116"/>
      <c r="B18" s="122"/>
      <c r="C18" s="108" t="s">
        <v>584</v>
      </c>
      <c r="D18" s="106" t="s">
        <v>503</v>
      </c>
      <c r="E18" s="128">
        <v>1.4</v>
      </c>
      <c r="F18" s="134">
        <f>F10</f>
        <v>0</v>
      </c>
      <c r="G18" s="134">
        <f t="shared" si="0"/>
        <v>0</v>
      </c>
      <c r="H18" s="132"/>
    </row>
    <row r="19" spans="1:8" s="5" customFormat="1" ht="15" customHeight="1">
      <c r="A19" s="116"/>
      <c r="B19" s="120"/>
      <c r="C19" s="106" t="s">
        <v>541</v>
      </c>
      <c r="D19" s="99" t="s">
        <v>537</v>
      </c>
      <c r="E19" s="128">
        <v>0.6</v>
      </c>
      <c r="F19" s="227">
        <f>F10</f>
        <v>0</v>
      </c>
      <c r="G19" s="99">
        <f t="shared" si="0"/>
        <v>0</v>
      </c>
      <c r="H19" s="132"/>
    </row>
    <row r="20" spans="1:8" s="5" customFormat="1" ht="15" customHeight="1">
      <c r="A20" s="116"/>
      <c r="B20" s="120"/>
      <c r="C20" s="106" t="s">
        <v>585</v>
      </c>
      <c r="D20" s="99" t="s">
        <v>537</v>
      </c>
      <c r="E20" s="128">
        <v>1</v>
      </c>
      <c r="F20" s="134">
        <f>F10</f>
        <v>0</v>
      </c>
      <c r="G20" s="99">
        <f t="shared" si="0"/>
        <v>0</v>
      </c>
      <c r="H20" s="132"/>
    </row>
    <row r="21" spans="1:8" s="5" customFormat="1" ht="30">
      <c r="A21" s="121" t="s">
        <v>504</v>
      </c>
      <c r="B21" s="126" t="s">
        <v>505</v>
      </c>
      <c r="C21" s="106" t="s">
        <v>506</v>
      </c>
      <c r="D21" s="99" t="s">
        <v>555</v>
      </c>
      <c r="E21" s="128">
        <v>3</v>
      </c>
      <c r="F21" s="142">
        <f>Калькулятор!L9</f>
        <v>0</v>
      </c>
      <c r="G21" s="99">
        <f t="shared" si="0"/>
        <v>0</v>
      </c>
      <c r="H21" s="132"/>
    </row>
    <row r="22" spans="1:8" s="5" customFormat="1" ht="30">
      <c r="A22" s="107"/>
      <c r="B22" s="127"/>
      <c r="C22" s="118" t="s">
        <v>583</v>
      </c>
      <c r="D22" s="99" t="s">
        <v>555</v>
      </c>
      <c r="E22" s="128">
        <v>2.5</v>
      </c>
      <c r="F22" s="134">
        <f>F21</f>
        <v>0</v>
      </c>
      <c r="G22" s="99">
        <f t="shared" si="0"/>
        <v>0</v>
      </c>
      <c r="H22" s="132"/>
    </row>
    <row r="23" spans="1:8" s="5" customFormat="1" ht="15">
      <c r="A23" s="387" t="s">
        <v>507</v>
      </c>
      <c r="B23" s="390" t="s">
        <v>508</v>
      </c>
      <c r="C23" s="115" t="s">
        <v>558</v>
      </c>
      <c r="D23" s="302" t="s">
        <v>555</v>
      </c>
      <c r="E23" s="303">
        <v>3</v>
      </c>
      <c r="F23" s="400">
        <f>Калькулятор!L9/100*15*2</f>
        <v>0</v>
      </c>
      <c r="G23" s="281">
        <f t="shared" si="0"/>
        <v>0</v>
      </c>
      <c r="H23" s="347"/>
    </row>
    <row r="24" spans="1:8" s="58" customFormat="1" ht="30">
      <c r="A24" s="388"/>
      <c r="B24" s="391"/>
      <c r="C24" s="116" t="s">
        <v>586</v>
      </c>
      <c r="D24" s="302"/>
      <c r="E24" s="303"/>
      <c r="F24" s="401"/>
      <c r="G24" s="281"/>
      <c r="H24" s="347"/>
    </row>
    <row r="25" spans="1:8" s="5" customFormat="1" ht="15" customHeight="1">
      <c r="A25" s="388"/>
      <c r="B25" s="391"/>
      <c r="C25" s="116" t="s">
        <v>587</v>
      </c>
      <c r="D25" s="302"/>
      <c r="E25" s="303"/>
      <c r="F25" s="401"/>
      <c r="G25" s="281"/>
      <c r="H25" s="347"/>
    </row>
    <row r="26" spans="1:8" s="5" customFormat="1" ht="15" customHeight="1">
      <c r="A26" s="389"/>
      <c r="B26" s="392"/>
      <c r="C26" s="116"/>
      <c r="D26" s="370"/>
      <c r="E26" s="371"/>
      <c r="F26" s="402"/>
      <c r="G26" s="365"/>
      <c r="H26" s="347"/>
    </row>
    <row r="27" spans="1:8" s="5" customFormat="1" ht="20.25">
      <c r="A27" s="117" t="s">
        <v>355</v>
      </c>
      <c r="B27" s="140" t="s">
        <v>509</v>
      </c>
      <c r="C27" s="130"/>
      <c r="D27" s="129"/>
      <c r="E27" s="129"/>
      <c r="F27" s="129"/>
      <c r="G27" s="106"/>
      <c r="H27" s="132"/>
    </row>
    <row r="28" spans="1:35" s="6" customFormat="1" ht="45">
      <c r="A28" s="97" t="s">
        <v>482</v>
      </c>
      <c r="B28" s="133" t="s">
        <v>510</v>
      </c>
      <c r="C28" s="118" t="s">
        <v>511</v>
      </c>
      <c r="D28" s="99" t="s">
        <v>555</v>
      </c>
      <c r="E28" s="141">
        <v>1.5</v>
      </c>
      <c r="F28" s="228">
        <f>Калькулятор!L9*(Калькулятор!L10-1)</f>
        <v>0</v>
      </c>
      <c r="G28" s="99">
        <f>E28*F28</f>
        <v>0</v>
      </c>
      <c r="H28" s="13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s="6" customFormat="1" ht="25.5">
      <c r="A29" s="124"/>
      <c r="B29" s="129"/>
      <c r="C29" s="112"/>
      <c r="D29" s="101" t="s">
        <v>110</v>
      </c>
      <c r="E29" s="101"/>
      <c r="F29" s="101"/>
      <c r="G29" s="151">
        <f>SUM(G10:G28)</f>
        <v>0</v>
      </c>
      <c r="H29" s="24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s="6" customFormat="1" ht="58.5" customHeight="1">
      <c r="A30" s="366" t="s">
        <v>622</v>
      </c>
      <c r="B30" s="367"/>
      <c r="C30" s="367"/>
      <c r="D30" s="368"/>
      <c r="E30" s="368"/>
      <c r="F30" s="368"/>
      <c r="G30" s="368"/>
      <c r="H30" s="24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s="6" customFormat="1" ht="51">
      <c r="A31" s="365" t="s">
        <v>92</v>
      </c>
      <c r="B31" s="299" t="s">
        <v>512</v>
      </c>
      <c r="C31" s="100" t="s">
        <v>498</v>
      </c>
      <c r="D31" s="99" t="s">
        <v>501</v>
      </c>
      <c r="E31" s="128">
        <v>12</v>
      </c>
      <c r="F31" s="142">
        <f>Калькулятор!L9</f>
        <v>0</v>
      </c>
      <c r="G31" s="99">
        <f>E31*F31</f>
        <v>0</v>
      </c>
      <c r="H31" s="13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6" customFormat="1" ht="38.25">
      <c r="A32" s="369"/>
      <c r="B32" s="301"/>
      <c r="C32" s="100" t="s">
        <v>513</v>
      </c>
      <c r="D32" s="99" t="s">
        <v>501</v>
      </c>
      <c r="E32" s="128">
        <v>1.5</v>
      </c>
      <c r="F32" s="134">
        <f>F31</f>
        <v>0</v>
      </c>
      <c r="G32" s="99">
        <f>E32*F32</f>
        <v>0</v>
      </c>
      <c r="H32" s="13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s="6" customFormat="1" ht="48" customHeight="1">
      <c r="A33" s="296" t="s">
        <v>483</v>
      </c>
      <c r="B33" s="299" t="s">
        <v>625</v>
      </c>
      <c r="C33" s="100" t="s">
        <v>626</v>
      </c>
      <c r="D33" s="99" t="s">
        <v>501</v>
      </c>
      <c r="E33" s="128">
        <v>6</v>
      </c>
      <c r="F33" s="142">
        <f>Калькулятор!L9*(Калькулятор!L10-1)</f>
        <v>0</v>
      </c>
      <c r="G33" s="99">
        <f>E33*F33</f>
        <v>0</v>
      </c>
      <c r="H33" s="13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s="6" customFormat="1" ht="38.25">
      <c r="A34" s="298"/>
      <c r="B34" s="301"/>
      <c r="C34" s="108" t="s">
        <v>513</v>
      </c>
      <c r="D34" s="99" t="s">
        <v>501</v>
      </c>
      <c r="E34" s="128">
        <v>1.5</v>
      </c>
      <c r="F34" s="134">
        <f>F33</f>
        <v>0</v>
      </c>
      <c r="G34" s="99">
        <f>E34*F34</f>
        <v>0</v>
      </c>
      <c r="H34" s="13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4" s="6" customFormat="1" ht="25.5" customHeight="1">
      <c r="A35" s="365" t="s">
        <v>589</v>
      </c>
      <c r="B35" s="299" t="s">
        <v>146</v>
      </c>
      <c r="C35" s="108" t="s">
        <v>139</v>
      </c>
      <c r="D35" s="296" t="s">
        <v>555</v>
      </c>
      <c r="E35" s="355">
        <v>10.6</v>
      </c>
      <c r="F35" s="362">
        <f>Калькулятор!L11</f>
        <v>0</v>
      </c>
      <c r="G35" s="281">
        <f>E35*F35</f>
        <v>0</v>
      </c>
      <c r="H35" s="34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s="6" customFormat="1" ht="15">
      <c r="A36" s="384"/>
      <c r="B36" s="300"/>
      <c r="C36" s="136" t="s">
        <v>140</v>
      </c>
      <c r="D36" s="297"/>
      <c r="E36" s="355"/>
      <c r="F36" s="363"/>
      <c r="G36" s="281"/>
      <c r="H36" s="34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s="6" customFormat="1" ht="25.5">
      <c r="A37" s="384"/>
      <c r="B37" s="300"/>
      <c r="C37" s="136" t="s">
        <v>141</v>
      </c>
      <c r="D37" s="297"/>
      <c r="E37" s="355"/>
      <c r="F37" s="363"/>
      <c r="G37" s="281"/>
      <c r="H37" s="34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s="6" customFormat="1" ht="25.5">
      <c r="A38" s="384"/>
      <c r="B38" s="300"/>
      <c r="C38" s="136" t="s">
        <v>142</v>
      </c>
      <c r="D38" s="297"/>
      <c r="E38" s="355"/>
      <c r="F38" s="363"/>
      <c r="G38" s="281"/>
      <c r="H38" s="34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s="6" customFormat="1" ht="25.5">
      <c r="A39" s="384"/>
      <c r="B39" s="300"/>
      <c r="C39" s="136" t="s">
        <v>144</v>
      </c>
      <c r="D39" s="297"/>
      <c r="E39" s="355"/>
      <c r="F39" s="363"/>
      <c r="G39" s="281"/>
      <c r="H39" s="34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s="6" customFormat="1" ht="25.5">
      <c r="A40" s="384"/>
      <c r="B40" s="300"/>
      <c r="C40" s="135" t="s">
        <v>145</v>
      </c>
      <c r="D40" s="298"/>
      <c r="E40" s="355"/>
      <c r="F40" s="364"/>
      <c r="G40" s="281"/>
      <c r="H40" s="34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s="6" customFormat="1" ht="15">
      <c r="A41" s="384"/>
      <c r="B41" s="300"/>
      <c r="C41" s="361" t="s">
        <v>514</v>
      </c>
      <c r="D41" s="296" t="s">
        <v>555</v>
      </c>
      <c r="E41" s="355">
        <v>8</v>
      </c>
      <c r="F41" s="282">
        <f>Калькулятор!L12</f>
        <v>0</v>
      </c>
      <c r="G41" s="281">
        <f>E41*F41</f>
        <v>0</v>
      </c>
      <c r="H41" s="34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6" customFormat="1" ht="15">
      <c r="A42" s="369"/>
      <c r="B42" s="301"/>
      <c r="C42" s="358"/>
      <c r="D42" s="298"/>
      <c r="E42" s="355"/>
      <c r="F42" s="360"/>
      <c r="G42" s="281"/>
      <c r="H42" s="34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s="6" customFormat="1" ht="15" customHeight="1">
      <c r="A43" s="296" t="s">
        <v>590</v>
      </c>
      <c r="B43" s="299" t="s">
        <v>147</v>
      </c>
      <c r="C43" s="358" t="s">
        <v>515</v>
      </c>
      <c r="D43" s="296" t="s">
        <v>516</v>
      </c>
      <c r="E43" s="355">
        <v>30</v>
      </c>
      <c r="F43" s="282">
        <f>Калькулятор!L16</f>
        <v>0</v>
      </c>
      <c r="G43" s="281">
        <f>E43*F43</f>
        <v>0</v>
      </c>
      <c r="H43" s="34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s="6" customFormat="1" ht="15">
      <c r="A44" s="297"/>
      <c r="B44" s="300"/>
      <c r="C44" s="359"/>
      <c r="D44" s="297"/>
      <c r="E44" s="355"/>
      <c r="F44" s="360"/>
      <c r="G44" s="281"/>
      <c r="H44" s="34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s="6" customFormat="1" ht="15" customHeight="1">
      <c r="A45" s="297"/>
      <c r="B45" s="386"/>
      <c r="C45" s="108" t="s">
        <v>148</v>
      </c>
      <c r="D45" s="352" t="s">
        <v>517</v>
      </c>
      <c r="E45" s="355">
        <v>0.03</v>
      </c>
      <c r="F45" s="356">
        <f>Калькулятор!L9*F43</f>
        <v>0</v>
      </c>
      <c r="G45" s="281">
        <f>E45*F45</f>
        <v>0</v>
      </c>
      <c r="H45" s="34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s="6" customFormat="1" ht="15">
      <c r="A46" s="297"/>
      <c r="B46" s="386"/>
      <c r="C46" s="136" t="s">
        <v>149</v>
      </c>
      <c r="D46" s="353"/>
      <c r="E46" s="355"/>
      <c r="F46" s="357"/>
      <c r="G46" s="281"/>
      <c r="H46" s="34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6" customFormat="1" ht="25.5">
      <c r="A47" s="297"/>
      <c r="B47" s="386"/>
      <c r="C47" s="135" t="s">
        <v>150</v>
      </c>
      <c r="D47" s="354"/>
      <c r="E47" s="355"/>
      <c r="F47" s="357"/>
      <c r="G47" s="281"/>
      <c r="H47" s="34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s="6" customFormat="1" ht="30">
      <c r="A48" s="297"/>
      <c r="B48" s="300"/>
      <c r="C48" s="135" t="s">
        <v>518</v>
      </c>
      <c r="D48" s="99" t="s">
        <v>519</v>
      </c>
      <c r="E48" s="128">
        <v>120</v>
      </c>
      <c r="F48" s="99">
        <v>12</v>
      </c>
      <c r="G48" s="99">
        <f aca="true" t="shared" si="1" ref="G48:G54">E48*F48</f>
        <v>1440</v>
      </c>
      <c r="H48" s="13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6" customFormat="1" ht="30">
      <c r="A49" s="298"/>
      <c r="B49" s="301"/>
      <c r="C49" s="100" t="s">
        <v>575</v>
      </c>
      <c r="D49" s="99" t="s">
        <v>519</v>
      </c>
      <c r="E49" s="128">
        <v>240</v>
      </c>
      <c r="F49" s="99">
        <v>12</v>
      </c>
      <c r="G49" s="99">
        <f t="shared" si="1"/>
        <v>2880</v>
      </c>
      <c r="H49" s="13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5" ht="71.25" customHeight="1">
      <c r="A50" s="296" t="s">
        <v>151</v>
      </c>
      <c r="B50" s="350" t="s">
        <v>60</v>
      </c>
      <c r="C50" s="100" t="s">
        <v>576</v>
      </c>
      <c r="D50" s="99" t="s">
        <v>577</v>
      </c>
      <c r="E50" s="128">
        <v>0.03</v>
      </c>
      <c r="F50" s="143">
        <f>Калькулятор!L9*12</f>
        <v>0</v>
      </c>
      <c r="G50" s="99">
        <f t="shared" si="1"/>
        <v>0</v>
      </c>
      <c r="H50" s="132"/>
      <c r="AI50"/>
    </row>
    <row r="51" spans="1:35" ht="25.5">
      <c r="A51" s="298"/>
      <c r="B51" s="351"/>
      <c r="C51" s="100" t="s">
        <v>152</v>
      </c>
      <c r="D51" s="99" t="s">
        <v>578</v>
      </c>
      <c r="E51" s="128">
        <v>5</v>
      </c>
      <c r="F51" s="142">
        <f>Калькулятор!L13</f>
        <v>0</v>
      </c>
      <c r="G51" s="99">
        <f t="shared" si="1"/>
        <v>0</v>
      </c>
      <c r="H51" s="132"/>
      <c r="AI51"/>
    </row>
    <row r="52" spans="1:35" ht="38.25">
      <c r="A52" s="99" t="s">
        <v>591</v>
      </c>
      <c r="B52" s="98" t="s">
        <v>181</v>
      </c>
      <c r="C52" s="100" t="s">
        <v>624</v>
      </c>
      <c r="D52" s="137" t="s">
        <v>579</v>
      </c>
      <c r="E52" s="128">
        <v>5</v>
      </c>
      <c r="F52" s="142">
        <f>Калькулятор!L14</f>
        <v>0</v>
      </c>
      <c r="G52" s="99">
        <f t="shared" si="1"/>
        <v>0</v>
      </c>
      <c r="H52" s="132"/>
      <c r="AI52"/>
    </row>
    <row r="53" spans="1:35" ht="42.75">
      <c r="A53" s="99" t="s">
        <v>592</v>
      </c>
      <c r="B53" s="98" t="s">
        <v>580</v>
      </c>
      <c r="C53" s="115" t="s">
        <v>581</v>
      </c>
      <c r="D53" s="99" t="s">
        <v>582</v>
      </c>
      <c r="E53" s="128">
        <v>10</v>
      </c>
      <c r="F53" s="146">
        <f>F52/100*10</f>
        <v>0</v>
      </c>
      <c r="G53" s="99">
        <f t="shared" si="1"/>
        <v>0</v>
      </c>
      <c r="H53" s="132"/>
      <c r="AI53"/>
    </row>
    <row r="54" spans="1:35" ht="30">
      <c r="A54" s="281" t="s">
        <v>593</v>
      </c>
      <c r="B54" s="349" t="s">
        <v>595</v>
      </c>
      <c r="C54" s="115" t="s">
        <v>596</v>
      </c>
      <c r="D54" s="352" t="s">
        <v>555</v>
      </c>
      <c r="E54" s="355">
        <v>4.8</v>
      </c>
      <c r="F54" s="403">
        <f>Калькулятор!L15</f>
        <v>0</v>
      </c>
      <c r="G54" s="281">
        <f t="shared" si="1"/>
        <v>0</v>
      </c>
      <c r="H54" s="347"/>
      <c r="AI54"/>
    </row>
    <row r="55" spans="1:35" ht="15">
      <c r="A55" s="281"/>
      <c r="B55" s="349"/>
      <c r="C55" s="116" t="s">
        <v>597</v>
      </c>
      <c r="D55" s="353"/>
      <c r="E55" s="355"/>
      <c r="F55" s="404"/>
      <c r="G55" s="281"/>
      <c r="H55" s="347"/>
      <c r="AI55"/>
    </row>
    <row r="56" spans="1:35" ht="18" customHeight="1">
      <c r="A56" s="281"/>
      <c r="B56" s="349"/>
      <c r="C56" s="116" t="s">
        <v>154</v>
      </c>
      <c r="D56" s="353"/>
      <c r="E56" s="355"/>
      <c r="F56" s="404"/>
      <c r="G56" s="281"/>
      <c r="H56" s="347"/>
      <c r="AI56"/>
    </row>
    <row r="57" spans="1:35" ht="15">
      <c r="A57" s="281"/>
      <c r="B57" s="349"/>
      <c r="C57" s="107" t="s">
        <v>598</v>
      </c>
      <c r="D57" s="354"/>
      <c r="E57" s="355"/>
      <c r="F57" s="404"/>
      <c r="G57" s="281"/>
      <c r="H57" s="347"/>
      <c r="AI57"/>
    </row>
    <row r="58" spans="1:35" ht="43.5" customHeight="1">
      <c r="A58" s="99" t="s">
        <v>594</v>
      </c>
      <c r="B58" s="98" t="s">
        <v>433</v>
      </c>
      <c r="C58" s="135" t="s">
        <v>599</v>
      </c>
      <c r="D58" s="99" t="s">
        <v>600</v>
      </c>
      <c r="E58" s="128">
        <v>10.2</v>
      </c>
      <c r="F58" s="146">
        <f>Калькулятор!L9*Калькулятор!L10/100*10</f>
        <v>0</v>
      </c>
      <c r="G58" s="99">
        <f>E58*F58</f>
        <v>0</v>
      </c>
      <c r="H58" s="132"/>
      <c r="AI58"/>
    </row>
    <row r="59" spans="1:35" ht="25.5" customHeight="1">
      <c r="A59" s="99" t="s">
        <v>627</v>
      </c>
      <c r="B59" s="98" t="s">
        <v>601</v>
      </c>
      <c r="C59" s="100" t="s">
        <v>254</v>
      </c>
      <c r="D59" s="99" t="s">
        <v>411</v>
      </c>
      <c r="E59" s="128">
        <v>10</v>
      </c>
      <c r="F59" s="99">
        <v>12</v>
      </c>
      <c r="G59" s="99">
        <f>E59*F59</f>
        <v>120</v>
      </c>
      <c r="H59" s="132"/>
      <c r="AI59"/>
    </row>
    <row r="60" spans="1:35" ht="25.5">
      <c r="A60" s="99"/>
      <c r="B60" s="99"/>
      <c r="C60" s="99"/>
      <c r="D60" s="348" t="s">
        <v>120</v>
      </c>
      <c r="E60" s="348"/>
      <c r="F60" s="348"/>
      <c r="G60" s="151">
        <f>SUM(G31:G59)</f>
        <v>4440</v>
      </c>
      <c r="H60" s="132"/>
      <c r="I60" s="53"/>
      <c r="AI60"/>
    </row>
    <row r="61" spans="1:35" ht="26.25">
      <c r="A61" s="103" t="s">
        <v>286</v>
      </c>
      <c r="B61" s="98"/>
      <c r="C61" s="99"/>
      <c r="D61" s="99"/>
      <c r="E61" s="99"/>
      <c r="F61" s="99"/>
      <c r="G61" s="99"/>
      <c r="H61" s="132"/>
      <c r="AI61"/>
    </row>
    <row r="62" spans="1:35" ht="30">
      <c r="A62" s="99" t="s">
        <v>155</v>
      </c>
      <c r="B62" s="102" t="s">
        <v>287</v>
      </c>
      <c r="C62" s="108" t="s">
        <v>162</v>
      </c>
      <c r="D62" s="99" t="s">
        <v>458</v>
      </c>
      <c r="E62" s="141">
        <v>15</v>
      </c>
      <c r="F62" s="229">
        <f>Калькулятор!L9/100*15</f>
        <v>0</v>
      </c>
      <c r="G62" s="99">
        <f>E62*F62</f>
        <v>0</v>
      </c>
      <c r="H62" s="132"/>
      <c r="AI62"/>
    </row>
    <row r="63" spans="1:35" ht="25.5" customHeight="1">
      <c r="A63" s="281" t="s">
        <v>156</v>
      </c>
      <c r="B63" s="349" t="s">
        <v>288</v>
      </c>
      <c r="C63" s="108" t="s">
        <v>255</v>
      </c>
      <c r="D63" s="302" t="s">
        <v>458</v>
      </c>
      <c r="E63" s="303">
        <v>15</v>
      </c>
      <c r="F63" s="281">
        <f>F62</f>
        <v>0</v>
      </c>
      <c r="G63" s="281">
        <f>E63*F63</f>
        <v>0</v>
      </c>
      <c r="H63" s="347"/>
      <c r="AI63"/>
    </row>
    <row r="64" spans="1:35" ht="25.5" customHeight="1">
      <c r="A64" s="281"/>
      <c r="B64" s="349"/>
      <c r="C64" s="135" t="s">
        <v>163</v>
      </c>
      <c r="D64" s="302"/>
      <c r="E64" s="303"/>
      <c r="F64" s="281"/>
      <c r="G64" s="281"/>
      <c r="H64" s="347"/>
      <c r="AI64"/>
    </row>
    <row r="65" spans="1:35" ht="30">
      <c r="A65" s="99" t="s">
        <v>157</v>
      </c>
      <c r="B65" s="98" t="s">
        <v>289</v>
      </c>
      <c r="C65" s="135" t="s">
        <v>289</v>
      </c>
      <c r="D65" s="99" t="s">
        <v>458</v>
      </c>
      <c r="E65" s="141">
        <v>3</v>
      </c>
      <c r="F65" s="146">
        <v>1000</v>
      </c>
      <c r="G65" s="99">
        <f>E65*F65</f>
        <v>3000</v>
      </c>
      <c r="H65" s="132"/>
      <c r="AI65"/>
    </row>
    <row r="66" spans="1:35" ht="45" customHeight="1">
      <c r="A66" s="99" t="s">
        <v>158</v>
      </c>
      <c r="B66" s="98" t="s">
        <v>463</v>
      </c>
      <c r="C66" s="99" t="s">
        <v>164</v>
      </c>
      <c r="D66" s="99" t="s">
        <v>466</v>
      </c>
      <c r="E66" s="141">
        <v>15</v>
      </c>
      <c r="F66" s="142">
        <f>Калькулятор!L17</f>
        <v>0</v>
      </c>
      <c r="G66" s="99">
        <f>E66*F66</f>
        <v>0</v>
      </c>
      <c r="H66" s="132"/>
      <c r="AI66"/>
    </row>
    <row r="67" spans="1:35" ht="43.5" customHeight="1">
      <c r="A67" s="99" t="s">
        <v>159</v>
      </c>
      <c r="B67" s="102" t="s">
        <v>467</v>
      </c>
      <c r="C67" s="99" t="s">
        <v>468</v>
      </c>
      <c r="D67" s="99" t="s">
        <v>466</v>
      </c>
      <c r="E67" s="141">
        <v>25</v>
      </c>
      <c r="F67" s="142">
        <f>Калькулятор!L18</f>
        <v>0</v>
      </c>
      <c r="G67" s="99">
        <f>E67*F67</f>
        <v>0</v>
      </c>
      <c r="H67" s="132"/>
      <c r="AI67"/>
    </row>
    <row r="68" spans="1:35" ht="25.5">
      <c r="A68" s="99" t="s">
        <v>160</v>
      </c>
      <c r="B68" s="98" t="s">
        <v>256</v>
      </c>
      <c r="C68" s="108" t="s">
        <v>257</v>
      </c>
      <c r="D68" s="99" t="s">
        <v>30</v>
      </c>
      <c r="E68" s="141">
        <v>19.8</v>
      </c>
      <c r="F68" s="146">
        <f>Калькулятор!L9/100*10</f>
        <v>0</v>
      </c>
      <c r="G68" s="99">
        <f>E68*F68</f>
        <v>0</v>
      </c>
      <c r="H68" s="132"/>
      <c r="AI68"/>
    </row>
    <row r="69" spans="1:35" ht="25.5" customHeight="1">
      <c r="A69" s="296" t="s">
        <v>161</v>
      </c>
      <c r="B69" s="350" t="s">
        <v>258</v>
      </c>
      <c r="C69" s="108" t="s">
        <v>259</v>
      </c>
      <c r="D69" s="302" t="s">
        <v>23</v>
      </c>
      <c r="E69" s="303">
        <v>240</v>
      </c>
      <c r="F69" s="282">
        <f>Калькулятор!L19</f>
        <v>0</v>
      </c>
      <c r="G69" s="281">
        <f>E69*F69</f>
        <v>0</v>
      </c>
      <c r="H69" s="347"/>
      <c r="AI69"/>
    </row>
    <row r="70" spans="1:35" ht="12.75" customHeight="1">
      <c r="A70" s="297"/>
      <c r="B70" s="381"/>
      <c r="C70" s="136" t="s">
        <v>165</v>
      </c>
      <c r="D70" s="302"/>
      <c r="E70" s="303"/>
      <c r="F70" s="283"/>
      <c r="G70" s="281"/>
      <c r="H70" s="347"/>
      <c r="AI70"/>
    </row>
    <row r="71" spans="1:35" ht="12.75" customHeight="1">
      <c r="A71" s="297"/>
      <c r="B71" s="381"/>
      <c r="C71" s="135" t="s">
        <v>166</v>
      </c>
      <c r="D71" s="302"/>
      <c r="E71" s="303"/>
      <c r="F71" s="256"/>
      <c r="G71" s="281"/>
      <c r="H71" s="347"/>
      <c r="AI71"/>
    </row>
    <row r="72" spans="1:35" ht="25.5">
      <c r="A72" s="297"/>
      <c r="B72" s="381"/>
      <c r="C72" s="136" t="s">
        <v>260</v>
      </c>
      <c r="D72" s="99" t="s">
        <v>603</v>
      </c>
      <c r="E72" s="141">
        <v>240</v>
      </c>
      <c r="F72" s="99">
        <v>12</v>
      </c>
      <c r="G72" s="99">
        <f>E72*F72</f>
        <v>2880</v>
      </c>
      <c r="H72" s="132"/>
      <c r="AI72"/>
    </row>
    <row r="73" spans="1:35" ht="38.25">
      <c r="A73" s="297"/>
      <c r="B73" s="382"/>
      <c r="C73" s="108" t="s">
        <v>407</v>
      </c>
      <c r="D73" s="106" t="s">
        <v>261</v>
      </c>
      <c r="E73" s="141">
        <v>7</v>
      </c>
      <c r="F73" s="99">
        <f>F69*12</f>
        <v>0</v>
      </c>
      <c r="G73" s="148">
        <f>E73*F73</f>
        <v>0</v>
      </c>
      <c r="H73" s="132"/>
      <c r="AI73"/>
    </row>
    <row r="74" spans="1:35" ht="45.75" customHeight="1">
      <c r="A74" s="99"/>
      <c r="B74" s="98"/>
      <c r="C74" s="125"/>
      <c r="D74" s="101" t="s">
        <v>122</v>
      </c>
      <c r="E74" s="101"/>
      <c r="F74" s="101"/>
      <c r="G74" s="151">
        <f>SUM(G62:G73)</f>
        <v>5880</v>
      </c>
      <c r="H74" s="240"/>
      <c r="AI74"/>
    </row>
    <row r="75" spans="1:35" ht="26.25">
      <c r="A75" s="114" t="s">
        <v>290</v>
      </c>
      <c r="B75" s="105"/>
      <c r="C75" s="105"/>
      <c r="D75" s="98"/>
      <c r="E75" s="99"/>
      <c r="F75" s="98"/>
      <c r="G75" s="99"/>
      <c r="H75" s="132"/>
      <c r="AI75"/>
    </row>
    <row r="76" spans="1:35" ht="12.75" customHeight="1">
      <c r="A76" s="296" t="s">
        <v>291</v>
      </c>
      <c r="B76" s="299" t="s">
        <v>167</v>
      </c>
      <c r="C76" s="109" t="s">
        <v>262</v>
      </c>
      <c r="D76" s="302" t="s">
        <v>555</v>
      </c>
      <c r="E76" s="303">
        <v>20</v>
      </c>
      <c r="F76" s="282">
        <f>Калькулятор!L21</f>
        <v>0</v>
      </c>
      <c r="G76" s="257">
        <f>E76*F76</f>
        <v>0</v>
      </c>
      <c r="H76" s="347"/>
      <c r="AI76"/>
    </row>
    <row r="77" spans="1:35" ht="12.75" customHeight="1">
      <c r="A77" s="297"/>
      <c r="B77" s="300"/>
      <c r="C77" s="110" t="s">
        <v>298</v>
      </c>
      <c r="D77" s="302"/>
      <c r="E77" s="303"/>
      <c r="F77" s="283"/>
      <c r="G77" s="345"/>
      <c r="H77" s="347"/>
      <c r="AI77"/>
    </row>
    <row r="78" spans="1:35" ht="25.5" customHeight="1">
      <c r="A78" s="297"/>
      <c r="B78" s="300"/>
      <c r="C78" s="110" t="s">
        <v>297</v>
      </c>
      <c r="D78" s="302"/>
      <c r="E78" s="303"/>
      <c r="F78" s="283"/>
      <c r="G78" s="345"/>
      <c r="H78" s="347"/>
      <c r="AI78"/>
    </row>
    <row r="79" spans="1:35" ht="12.75" customHeight="1">
      <c r="A79" s="297"/>
      <c r="B79" s="300"/>
      <c r="C79" s="110" t="s">
        <v>296</v>
      </c>
      <c r="D79" s="302"/>
      <c r="E79" s="303"/>
      <c r="F79" s="283"/>
      <c r="G79" s="345"/>
      <c r="H79" s="347"/>
      <c r="AI79"/>
    </row>
    <row r="80" spans="1:35" ht="12.75" customHeight="1">
      <c r="A80" s="297"/>
      <c r="B80" s="300"/>
      <c r="C80" s="110" t="s">
        <v>295</v>
      </c>
      <c r="D80" s="302"/>
      <c r="E80" s="303"/>
      <c r="F80" s="283"/>
      <c r="G80" s="345"/>
      <c r="H80" s="347"/>
      <c r="AI80"/>
    </row>
    <row r="81" spans="1:35" ht="12.75" customHeight="1">
      <c r="A81" s="297"/>
      <c r="B81" s="300"/>
      <c r="C81" s="110" t="s">
        <v>263</v>
      </c>
      <c r="D81" s="302"/>
      <c r="E81" s="303"/>
      <c r="F81" s="256"/>
      <c r="G81" s="346"/>
      <c r="H81" s="347"/>
      <c r="AI81"/>
    </row>
    <row r="82" spans="1:35" ht="30">
      <c r="A82" s="297"/>
      <c r="B82" s="300"/>
      <c r="C82" s="115" t="s">
        <v>264</v>
      </c>
      <c r="D82" s="106"/>
      <c r="E82" s="141">
        <v>120</v>
      </c>
      <c r="F82" s="142">
        <f>Калькулятор!L22</f>
        <v>0</v>
      </c>
      <c r="G82" s="99">
        <f>E82*F82</f>
        <v>0</v>
      </c>
      <c r="H82" s="132"/>
      <c r="AI82"/>
    </row>
    <row r="83" spans="1:35" ht="15">
      <c r="A83" s="298"/>
      <c r="B83" s="301"/>
      <c r="C83" s="99" t="s">
        <v>265</v>
      </c>
      <c r="D83" s="99"/>
      <c r="E83" s="141">
        <v>300</v>
      </c>
      <c r="F83" s="142">
        <f>Калькулятор!L23</f>
        <v>0</v>
      </c>
      <c r="G83" s="99">
        <f aca="true" t="shared" si="2" ref="G83:G90">E83*F83</f>
        <v>0</v>
      </c>
      <c r="H83" s="132"/>
      <c r="AI83"/>
    </row>
    <row r="84" spans="1:35" ht="25.5">
      <c r="A84" s="379" t="s">
        <v>292</v>
      </c>
      <c r="B84" s="299" t="s">
        <v>185</v>
      </c>
      <c r="C84" s="100" t="s">
        <v>266</v>
      </c>
      <c r="D84" s="99" t="s">
        <v>419</v>
      </c>
      <c r="E84" s="141">
        <v>300</v>
      </c>
      <c r="F84" s="143">
        <f>Калькулятор!L20*12</f>
        <v>0</v>
      </c>
      <c r="G84" s="99">
        <f t="shared" si="2"/>
        <v>0</v>
      </c>
      <c r="H84" s="132"/>
      <c r="AI84"/>
    </row>
    <row r="85" spans="1:35" ht="25.5">
      <c r="A85" s="383"/>
      <c r="B85" s="300"/>
      <c r="C85" s="100" t="s">
        <v>267</v>
      </c>
      <c r="D85" s="99" t="s">
        <v>603</v>
      </c>
      <c r="E85" s="141">
        <v>10</v>
      </c>
      <c r="F85" s="134">
        <f>F84</f>
        <v>0</v>
      </c>
      <c r="G85" s="99">
        <f t="shared" si="2"/>
        <v>0</v>
      </c>
      <c r="H85" s="132"/>
      <c r="AI85"/>
    </row>
    <row r="86" spans="1:35" ht="38.25">
      <c r="A86" s="383"/>
      <c r="B86" s="300"/>
      <c r="C86" s="100" t="s">
        <v>268</v>
      </c>
      <c r="D86" s="99" t="s">
        <v>444</v>
      </c>
      <c r="E86" s="141">
        <v>90</v>
      </c>
      <c r="F86" s="99">
        <v>12</v>
      </c>
      <c r="G86" s="99">
        <f t="shared" si="2"/>
        <v>1080</v>
      </c>
      <c r="H86" s="132"/>
      <c r="AI86"/>
    </row>
    <row r="87" spans="1:35" ht="25.5">
      <c r="A87" s="383"/>
      <c r="B87" s="300"/>
      <c r="C87" s="100" t="s">
        <v>168</v>
      </c>
      <c r="D87" s="99" t="s">
        <v>269</v>
      </c>
      <c r="E87" s="141">
        <v>180</v>
      </c>
      <c r="F87" s="99">
        <v>4</v>
      </c>
      <c r="G87" s="99">
        <f>E87*F87</f>
        <v>720</v>
      </c>
      <c r="H87" s="132"/>
      <c r="AI87"/>
    </row>
    <row r="88" spans="1:35" ht="25.5">
      <c r="A88" s="383"/>
      <c r="B88" s="300"/>
      <c r="C88" s="100" t="s">
        <v>270</v>
      </c>
      <c r="D88" s="99" t="s">
        <v>444</v>
      </c>
      <c r="E88" s="141">
        <v>60</v>
      </c>
      <c r="F88" s="99">
        <v>4</v>
      </c>
      <c r="G88" s="99">
        <f t="shared" si="2"/>
        <v>240</v>
      </c>
      <c r="H88" s="132"/>
      <c r="AI88"/>
    </row>
    <row r="89" spans="1:35" ht="42" customHeight="1">
      <c r="A89" s="379" t="s">
        <v>293</v>
      </c>
      <c r="B89" s="299" t="s">
        <v>271</v>
      </c>
      <c r="C89" s="100" t="s">
        <v>272</v>
      </c>
      <c r="D89" s="99" t="s">
        <v>273</v>
      </c>
      <c r="E89" s="141">
        <v>10</v>
      </c>
      <c r="F89" s="99">
        <v>20</v>
      </c>
      <c r="G89" s="99">
        <f t="shared" si="2"/>
        <v>200</v>
      </c>
      <c r="H89" s="132"/>
      <c r="AI89"/>
    </row>
    <row r="90" spans="1:35" ht="30">
      <c r="A90" s="380"/>
      <c r="B90" s="301"/>
      <c r="C90" s="100" t="s">
        <v>169</v>
      </c>
      <c r="D90" s="99" t="s">
        <v>273</v>
      </c>
      <c r="E90" s="141">
        <v>10</v>
      </c>
      <c r="F90" s="99">
        <v>20</v>
      </c>
      <c r="G90" s="99">
        <f t="shared" si="2"/>
        <v>200</v>
      </c>
      <c r="H90" s="132"/>
      <c r="AI90"/>
    </row>
    <row r="91" spans="1:35" ht="45">
      <c r="A91" s="115" t="s">
        <v>294</v>
      </c>
      <c r="B91" s="105" t="s">
        <v>84</v>
      </c>
      <c r="C91" s="115" t="s">
        <v>133</v>
      </c>
      <c r="D91" s="141" t="s">
        <v>176</v>
      </c>
      <c r="E91" s="150" t="s">
        <v>133</v>
      </c>
      <c r="F91" s="99">
        <f>1910*60/100*15</f>
        <v>17190</v>
      </c>
      <c r="G91" s="99">
        <f>F91</f>
        <v>17190</v>
      </c>
      <c r="H91" s="132"/>
      <c r="AI91"/>
    </row>
    <row r="92" spans="1:35" ht="25.5">
      <c r="A92" s="124"/>
      <c r="B92" s="138"/>
      <c r="C92" s="139"/>
      <c r="D92" s="378" t="s">
        <v>123</v>
      </c>
      <c r="E92" s="348"/>
      <c r="F92" s="348"/>
      <c r="G92" s="152">
        <f>SUM(G76:G91)</f>
        <v>19630</v>
      </c>
      <c r="H92" s="240"/>
      <c r="AI92"/>
    </row>
    <row r="93" spans="1:2" ht="12.75">
      <c r="A93"/>
      <c r="B93"/>
    </row>
    <row r="94" spans="1:2" ht="12.75">
      <c r="A94"/>
      <c r="B94"/>
    </row>
  </sheetData>
  <mergeCells count="91">
    <mergeCell ref="D11:D13"/>
    <mergeCell ref="E11:E13"/>
    <mergeCell ref="H69:H71"/>
    <mergeCell ref="H11:H13"/>
    <mergeCell ref="F11:F13"/>
    <mergeCell ref="G11:G13"/>
    <mergeCell ref="F23:F26"/>
    <mergeCell ref="D54:D57"/>
    <mergeCell ref="E54:E57"/>
    <mergeCell ref="F54:F57"/>
    <mergeCell ref="A11:A13"/>
    <mergeCell ref="B11:B13"/>
    <mergeCell ref="A43:A49"/>
    <mergeCell ref="B43:B49"/>
    <mergeCell ref="A35:A42"/>
    <mergeCell ref="B35:B42"/>
    <mergeCell ref="A23:A26"/>
    <mergeCell ref="B23:B26"/>
    <mergeCell ref="A33:A34"/>
    <mergeCell ref="B33:B34"/>
    <mergeCell ref="D92:F92"/>
    <mergeCell ref="A89:A90"/>
    <mergeCell ref="B89:B90"/>
    <mergeCell ref="A69:A73"/>
    <mergeCell ref="B69:B73"/>
    <mergeCell ref="D69:D71"/>
    <mergeCell ref="E69:E71"/>
    <mergeCell ref="F69:F71"/>
    <mergeCell ref="A84:A88"/>
    <mergeCell ref="B84:B88"/>
    <mergeCell ref="G3:G5"/>
    <mergeCell ref="H3:H5"/>
    <mergeCell ref="A2:A6"/>
    <mergeCell ref="B2:B6"/>
    <mergeCell ref="C2:D2"/>
    <mergeCell ref="E2:G2"/>
    <mergeCell ref="C3:C6"/>
    <mergeCell ref="D3:D6"/>
    <mergeCell ref="E3:E5"/>
    <mergeCell ref="F3:F5"/>
    <mergeCell ref="G23:G26"/>
    <mergeCell ref="H23:H26"/>
    <mergeCell ref="A30:G30"/>
    <mergeCell ref="A31:A32"/>
    <mergeCell ref="B31:B32"/>
    <mergeCell ref="D23:D26"/>
    <mergeCell ref="E23:E26"/>
    <mergeCell ref="H41:H42"/>
    <mergeCell ref="F35:F40"/>
    <mergeCell ref="G35:G40"/>
    <mergeCell ref="D35:D40"/>
    <mergeCell ref="E35:E40"/>
    <mergeCell ref="H35:H40"/>
    <mergeCell ref="G41:G42"/>
    <mergeCell ref="C41:C42"/>
    <mergeCell ref="D41:D42"/>
    <mergeCell ref="E41:E42"/>
    <mergeCell ref="F41:F42"/>
    <mergeCell ref="C43:C44"/>
    <mergeCell ref="D43:D44"/>
    <mergeCell ref="E43:E44"/>
    <mergeCell ref="F43:F44"/>
    <mergeCell ref="H43:H44"/>
    <mergeCell ref="D45:D47"/>
    <mergeCell ref="E45:E47"/>
    <mergeCell ref="F45:F47"/>
    <mergeCell ref="G45:G47"/>
    <mergeCell ref="H45:H47"/>
    <mergeCell ref="G43:G44"/>
    <mergeCell ref="A50:A51"/>
    <mergeCell ref="B50:B51"/>
    <mergeCell ref="A54:A57"/>
    <mergeCell ref="B54:B57"/>
    <mergeCell ref="G54:G57"/>
    <mergeCell ref="H54:H57"/>
    <mergeCell ref="D60:F60"/>
    <mergeCell ref="A63:A64"/>
    <mergeCell ref="B63:B64"/>
    <mergeCell ref="D63:D64"/>
    <mergeCell ref="E63:E64"/>
    <mergeCell ref="F63:F64"/>
    <mergeCell ref="G63:G64"/>
    <mergeCell ref="H63:H64"/>
    <mergeCell ref="G69:G71"/>
    <mergeCell ref="F76:F81"/>
    <mergeCell ref="G76:G81"/>
    <mergeCell ref="H76:H81"/>
    <mergeCell ref="A76:A83"/>
    <mergeCell ref="B76:B83"/>
    <mergeCell ref="D76:D81"/>
    <mergeCell ref="E76:E81"/>
  </mergeCells>
  <hyperlinks>
    <hyperlink ref="D91" location="_ftn20" display="_ftn20"/>
  </hyperlinks>
  <printOptions/>
  <pageMargins left="0.26" right="0.2" top="0.28" bottom="0.33" header="0.17" footer="0.17"/>
  <pageSetup horizontalDpi="600" verticalDpi="600" orientation="landscape" paperSize="9" scale="80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CompaqNB10</dc:creator>
  <cp:keywords/>
  <dc:description/>
  <cp:lastModifiedBy>Nikonova</cp:lastModifiedBy>
  <cp:lastPrinted>2004-09-24T12:24:03Z</cp:lastPrinted>
  <dcterms:created xsi:type="dcterms:W3CDTF">2004-07-29T06:00:45Z</dcterms:created>
  <dcterms:modified xsi:type="dcterms:W3CDTF">2004-10-04T12:45:29Z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-1415376651</vt:i4>
  </property>
  <property fmtid="{D5CDD505-2E9C-101B-9397-08002B2CF9AE}" pid="3" name="_EmailSubject">
    <vt:lpwstr>Калькулятор штатной численности</vt:lpwstr>
  </property>
  <property fmtid="{D5CDD505-2E9C-101B-9397-08002B2CF9AE}" pid="4" name="_AuthorEmail">
    <vt:lpwstr>nikonova@urbaneconomics.ru</vt:lpwstr>
  </property>
  <property fmtid="{D5CDD505-2E9C-101B-9397-08002B2CF9AE}" pid="5" name="_AuthorEmailDisplayName">
    <vt:lpwstr>Nikonova Mila</vt:lpwstr>
  </property>
  <property fmtid="{D5CDD505-2E9C-101B-9397-08002B2CF9AE}" pid="6" name="_ReviewingToolsShownOnce">
    <vt:lpwstr/>
  </property>
</Properties>
</file>